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титульн" sheetId="1" r:id="rId1"/>
    <sheet name="план" sheetId="2" r:id="rId2"/>
  </sheets>
  <definedNames>
    <definedName name="_xlnm.Print_Area" localSheetId="1">'план'!$B$1:$U$75</definedName>
    <definedName name="_xlnm.Print_Area" localSheetId="0">'титульн'!$B$1:$BB$37</definedName>
  </definedNames>
  <calcPr fullCalcOnLoad="1"/>
</workbook>
</file>

<file path=xl/sharedStrings.xml><?xml version="1.0" encoding="utf-8"?>
<sst xmlns="http://schemas.openxmlformats.org/spreadsheetml/2006/main" count="250" uniqueCount="152">
  <si>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</si>
  <si>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</si>
  <si>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</si>
  <si>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</si>
  <si>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</si>
  <si>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</si>
  <si>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</si>
  <si>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</si>
  <si>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</si>
  <si>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</si>
  <si>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</si>
  <si>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</si>
  <si>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</si>
  <si>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</si>
  <si>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</si>
  <si>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</si>
  <si>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Кредити ECTS</t>
  </si>
  <si>
    <t>Іноземна мова (за професійним спрямуванням)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</si>
  <si>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</si>
  <si>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</si>
  <si>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</si>
  <si>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</si>
  <si>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</si>
  <si>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</si>
  <si>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</si>
  <si>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</si>
  <si>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</si>
  <si>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</si>
  <si>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</si>
  <si>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</si>
  <si>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</si>
  <si>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</si>
  <si>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</si>
  <si>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</si>
  <si>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</si>
  <si>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Д</t>
  </si>
  <si>
    <t>Теоретичне навчання</t>
  </si>
  <si>
    <t>Практика</t>
  </si>
  <si>
    <t>Канікули</t>
  </si>
  <si>
    <t>Переддипломна</t>
  </si>
  <si>
    <t>Працевлаштування та ділова кар’єра</t>
  </si>
  <si>
    <t xml:space="preserve"> Кількість годин на тиждень</t>
  </si>
  <si>
    <t>Самостійні</t>
  </si>
  <si>
    <t>Переддипломна практика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</si>
  <si>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</si>
  <si>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</si>
  <si>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</si>
  <si>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</si>
  <si>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</si>
  <si>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</si>
  <si>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</si>
  <si>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</si>
  <si>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</si>
  <si>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</si>
  <si>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</si>
  <si>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</si>
  <si>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</si>
  <si>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</si>
  <si>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Методика та організація наукових досліджень</t>
  </si>
  <si>
    <t>2. ДИСЦИПЛІНИ ВІЛЬНОГО ВИБОРУ</t>
  </si>
  <si>
    <t>Фізичне виховання</t>
  </si>
  <si>
    <t>Оцінка ефективності проектних рішень</t>
  </si>
  <si>
    <t>Охорона праці в галузі та цивільний захист</t>
  </si>
  <si>
    <t>1. ОБОВ'ЯЗКОВІ НАВЧАЛЬНІ ДИСЦИПЛІНИ</t>
  </si>
  <si>
    <t>Разом п.1.1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</si>
  <si>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</si>
  <si>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</si>
  <si>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</si>
  <si>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</si>
  <si>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 xml:space="preserve">Срок навчання - 1 рік, 4 місяці  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</si>
  <si>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</si>
  <si>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90год*</t>
  </si>
  <si>
    <t>90 год*</t>
  </si>
  <si>
    <t>4+90год*</t>
  </si>
  <si>
    <t>Динаміка та діагностика ел.мех.систем</t>
  </si>
  <si>
    <t>Системи та нові принципи керування електроприводами</t>
  </si>
  <si>
    <t>Мікроприводи</t>
  </si>
  <si>
    <t>1</t>
  </si>
  <si>
    <t>2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</si>
  <si>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</si>
  <si>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</si>
  <si>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3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</si>
  <si>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</si>
  <si>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</si>
  <si>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</si>
  <si>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</si>
  <si>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t>сем. контр.</t>
  </si>
  <si>
    <t>Кількість аудиторних годин по курсах і семестрах</t>
  </si>
  <si>
    <t>2а</t>
  </si>
  <si>
    <t>2б</t>
  </si>
  <si>
    <t>Семестр</t>
  </si>
  <si>
    <t>ПК</t>
  </si>
  <si>
    <t>K</t>
  </si>
  <si>
    <t>Зав.кафедри ЕСА</t>
  </si>
  <si>
    <t>Кількість кредитів по курсах і семестрах</t>
  </si>
  <si>
    <t>А</t>
  </si>
  <si>
    <t>Синтез електромеханічних систем методом дискретного часового еквалайзера</t>
  </si>
  <si>
    <t>Декан ФАМІТ</t>
  </si>
  <si>
    <t>С.В.Подлєсний</t>
  </si>
  <si>
    <t>О.І.Шеремет</t>
  </si>
  <si>
    <t xml:space="preserve">О.І.Шеремет </t>
  </si>
  <si>
    <t>2.1. Цикл загальної підготовки</t>
  </si>
  <si>
    <t>1.1 Цикл загальної підготовки</t>
  </si>
  <si>
    <t>4</t>
  </si>
  <si>
    <t>1.2 Цикл професійної підготовки</t>
  </si>
  <si>
    <t>5</t>
  </si>
  <si>
    <t>6</t>
  </si>
  <si>
    <t>Разом п.1.2</t>
  </si>
  <si>
    <t>2.2 Цикл професійної підготовки</t>
  </si>
  <si>
    <t>1.3. Практична підготовка</t>
  </si>
  <si>
    <t>Разом п.1.3</t>
  </si>
  <si>
    <t>Разом п.1.4</t>
  </si>
  <si>
    <t>Синтез адаптивних та робастних комп'ютерних систем керування електроприводами</t>
  </si>
  <si>
    <t xml:space="preserve">Сучасні методи синтезу багатомасових електромеханічних систем </t>
  </si>
  <si>
    <t>еса</t>
  </si>
  <si>
    <t>хіоп</t>
  </si>
  <si>
    <t>Оптимізація енергоспоживання в електричних і електромеханічних системах</t>
  </si>
  <si>
    <t>Оптимізація електромеханічних систем та комп'ютерізованих систем керування</t>
  </si>
  <si>
    <t>Синергетичний підхід до синтезу систем керування електроприводами технологічних машин з властивостями електромеханічної сумісності</t>
  </si>
  <si>
    <t>Оптимізація електромеханічних систем та мікропроцесорних систем керування</t>
  </si>
  <si>
    <t>Разом п.2.1</t>
  </si>
  <si>
    <t xml:space="preserve">протокол № </t>
  </si>
  <si>
    <t>Разом п.2.2</t>
  </si>
  <si>
    <t>Правове забезпечення безпеки підприємств України</t>
  </si>
  <si>
    <t>1.4. Атестація</t>
  </si>
  <si>
    <t xml:space="preserve">Інтелектуальна власність </t>
  </si>
  <si>
    <t>Здобувач вищої освіти повинен вибрати дисципліну обсягом 3 кредити</t>
  </si>
  <si>
    <t>с*</t>
  </si>
  <si>
    <t>Примітка:   с* - секційні заняття (факультатив)</t>
  </si>
  <si>
    <r>
      <t xml:space="preserve">освітньо-професійна програма:  </t>
    </r>
    <r>
      <rPr>
        <b/>
        <sz val="18"/>
        <rFont val="Times New Roman"/>
        <family val="1"/>
      </rPr>
      <t>"Електроенергетика, електротехніка та електромеханіка"</t>
    </r>
  </si>
  <si>
    <r>
      <t xml:space="preserve">підготовки:   </t>
    </r>
    <r>
      <rPr>
        <b/>
        <sz val="18"/>
        <rFont val="Times New Roman"/>
        <family val="1"/>
      </rPr>
      <t>магістра за освітньо-професійною програмою</t>
    </r>
  </si>
  <si>
    <r>
      <t xml:space="preserve">з галузі знань: </t>
    </r>
    <r>
      <rPr>
        <b/>
        <sz val="18"/>
        <rFont val="Times New Roman"/>
        <family val="1"/>
      </rPr>
      <t>14 "Електрична інженерія"</t>
    </r>
  </si>
  <si>
    <r>
      <t xml:space="preserve">форма навчання: </t>
    </r>
    <r>
      <rPr>
        <b/>
        <sz val="18"/>
        <rFont val="Times New Roman"/>
        <family val="1"/>
      </rPr>
      <t>денна</t>
    </r>
  </si>
  <si>
    <t>№ з/п</t>
  </si>
  <si>
    <t>Форма атестації (екзамен, дипломний проект (робота))</t>
  </si>
  <si>
    <t>Кваліфікаційна робота магістра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</si>
  <si>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</si>
  <si>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</si>
  <si>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Атестація</t>
  </si>
  <si>
    <t>Екзаменаційна сесія та проміжний конроль</t>
  </si>
  <si>
    <t>Українська мова як іноземна (для іноземних громадян та осіб без громадянства)</t>
  </si>
  <si>
    <t>Гарант освітньої програми</t>
  </si>
  <si>
    <t>=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</si>
  <si>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 ; А – атестація </t>
  </si>
  <si>
    <t>Виконання кваліфікац. роботи</t>
  </si>
  <si>
    <r>
      <t xml:space="preserve">" </t>
    </r>
    <r>
      <rPr>
        <u val="single"/>
        <sz val="20"/>
        <rFont val="Times New Roman"/>
        <family val="1"/>
      </rPr>
      <t xml:space="preserve">   </t>
    </r>
    <r>
      <rPr>
        <sz val="20"/>
        <rFont val="Times New Roman"/>
        <family val="1"/>
      </rPr>
      <t xml:space="preserve"> " ________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2021 р.</t>
    </r>
  </si>
  <si>
    <t>План освітнього процесу на 2021-2022 н.р.                              (ЕСА магістр)</t>
  </si>
  <si>
    <t>Дисципліни вільного вибору 1 семестру</t>
  </si>
  <si>
    <t>Дисципліни вільного вибору 2 семестру</t>
  </si>
  <si>
    <t>Разом обов'язкові освітні компоненти</t>
  </si>
  <si>
    <t>Разом вибіркові освітні компоненти</t>
  </si>
  <si>
    <t>2 курс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</si>
</sst>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7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u val="single"/>
      <sz val="2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0"/>
      <name val="Arial Cyr"/>
      <family val="0"/>
    </font>
    <font>
      <sz val="12"/>
      <color indexed="63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F0"/>
      <name val="Arial Cyr"/>
      <family val="0"/>
    </font>
    <font>
      <sz val="12"/>
      <color rgb="FF262626"/>
      <name val="Times New Roman"/>
      <family val="1"/>
    </font>
    <font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 horizontal="right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1" fillId="0" borderId="0" xfId="54" applyFont="1">
      <alignment/>
      <protection/>
    </xf>
    <xf numFmtId="0" fontId="6" fillId="0" borderId="0" xfId="54" applyFont="1">
      <alignment/>
      <protection/>
    </xf>
    <xf numFmtId="0" fontId="10" fillId="0" borderId="0" xfId="53" applyFont="1">
      <alignment/>
      <protection/>
    </xf>
    <xf numFmtId="0" fontId="17" fillId="0" borderId="0" xfId="54" applyFont="1">
      <alignment/>
      <protection/>
    </xf>
    <xf numFmtId="0" fontId="10" fillId="0" borderId="0" xfId="54" applyFont="1">
      <alignment/>
      <protection/>
    </xf>
    <xf numFmtId="0" fontId="18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20" fillId="0" borderId="0" xfId="53" applyFont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0" fontId="17" fillId="0" borderId="0" xfId="53" applyFont="1" applyAlignment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9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22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90" fontId="5" fillId="0" borderId="15" xfId="0" applyNumberFormat="1" applyFont="1" applyFill="1" applyBorder="1" applyAlignment="1">
      <alignment horizontal="center" vertical="center" wrapText="1"/>
    </xf>
    <xf numFmtId="190" fontId="5" fillId="0" borderId="16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1" fillId="0" borderId="18" xfId="0" applyNumberFormat="1" applyFont="1" applyFill="1" applyBorder="1" applyAlignment="1" applyProtection="1">
      <alignment horizontal="center" vertical="center"/>
      <protection/>
    </xf>
    <xf numFmtId="190" fontId="1" fillId="0" borderId="19" xfId="0" applyNumberFormat="1" applyFont="1" applyFill="1" applyBorder="1" applyAlignment="1" applyProtection="1">
      <alignment horizontal="center" vertical="center"/>
      <protection/>
    </xf>
    <xf numFmtId="19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89" fontId="1" fillId="0" borderId="24" xfId="0" applyNumberFormat="1" applyFont="1" applyFill="1" applyBorder="1" applyAlignment="1" applyProtection="1">
      <alignment horizontal="center" vertical="center"/>
      <protection/>
    </xf>
    <xf numFmtId="189" fontId="1" fillId="0" borderId="25" xfId="0" applyNumberFormat="1" applyFont="1" applyFill="1" applyBorder="1" applyAlignment="1" applyProtection="1">
      <alignment horizontal="center" vertical="center"/>
      <protection/>
    </xf>
    <xf numFmtId="189" fontId="1" fillId="0" borderId="26" xfId="0" applyNumberFormat="1" applyFont="1" applyFill="1" applyBorder="1" applyAlignment="1" applyProtection="1">
      <alignment horizontal="center" vertical="center"/>
      <protection/>
    </xf>
    <xf numFmtId="18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24" fontId="1" fillId="0" borderId="21" xfId="0" applyNumberFormat="1" applyFont="1" applyFill="1" applyBorder="1" applyAlignment="1" applyProtection="1">
      <alignment horizontal="center" vertical="center"/>
      <protection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90" fontId="1" fillId="0" borderId="31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5" fillId="0" borderId="38" xfId="0" applyNumberFormat="1" applyFont="1" applyFill="1" applyBorder="1" applyAlignment="1">
      <alignment horizontal="center" vertical="center" wrapText="1"/>
    </xf>
    <xf numFmtId="190" fontId="5" fillId="0" borderId="3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2" fontId="1" fillId="0" borderId="42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88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2" fontId="1" fillId="0" borderId="32" xfId="0" applyNumberFormat="1" applyFont="1" applyFill="1" applyBorder="1" applyAlignment="1" applyProtection="1">
      <alignment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10" xfId="0" applyNumberFormat="1" applyFont="1" applyFill="1" applyBorder="1" applyAlignment="1" applyProtection="1">
      <alignment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>
      <alignment horizontal="left" vertical="center" wrapText="1"/>
    </xf>
    <xf numFmtId="190" fontId="1" fillId="0" borderId="44" xfId="0" applyNumberFormat="1" applyFont="1" applyFill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vertical="center"/>
      <protection/>
    </xf>
    <xf numFmtId="1" fontId="1" fillId="0" borderId="45" xfId="0" applyNumberFormat="1" applyFont="1" applyFill="1" applyBorder="1" applyAlignment="1">
      <alignment vertical="center" wrapText="1"/>
    </xf>
    <xf numFmtId="188" fontId="1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6" xfId="0" applyNumberFormat="1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 applyProtection="1">
      <alignment horizontal="center" vertical="center"/>
      <protection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90" fontId="5" fillId="0" borderId="43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>
      <alignment horizontal="center" vertical="center" wrapText="1"/>
    </xf>
    <xf numFmtId="0" fontId="1" fillId="0" borderId="14" xfId="53" applyFont="1" applyBorder="1" applyAlignment="1">
      <alignment horizontal="center" vertical="center"/>
      <protection/>
    </xf>
    <xf numFmtId="0" fontId="20" fillId="0" borderId="0" xfId="53" applyFont="1" applyBorder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31" fillId="0" borderId="0" xfId="53" applyFont="1" applyAlignment="1">
      <alignment horizontal="center" vertical="center"/>
      <protection/>
    </xf>
    <xf numFmtId="0" fontId="1" fillId="0" borderId="11" xfId="53" applyFont="1" applyFill="1" applyBorder="1" applyAlignment="1">
      <alignment horizontal="center"/>
      <protection/>
    </xf>
    <xf numFmtId="0" fontId="29" fillId="0" borderId="11" xfId="53" applyFont="1" applyFill="1" applyBorder="1" applyAlignment="1">
      <alignment horizontal="center"/>
      <protection/>
    </xf>
    <xf numFmtId="0" fontId="14" fillId="0" borderId="11" xfId="53" applyFont="1" applyFill="1" applyBorder="1" applyAlignment="1">
      <alignment horizontal="center"/>
      <protection/>
    </xf>
    <xf numFmtId="0" fontId="0" fillId="32" borderId="11" xfId="53" applyFont="1" applyFill="1" applyBorder="1" applyAlignment="1">
      <alignment wrapText="1"/>
      <protection/>
    </xf>
    <xf numFmtId="0" fontId="1" fillId="32" borderId="11" xfId="53" applyFont="1" applyFill="1" applyBorder="1" applyAlignment="1">
      <alignment wrapText="1"/>
      <protection/>
    </xf>
    <xf numFmtId="0" fontId="0" fillId="0" borderId="50" xfId="53" applyBorder="1" applyAlignment="1">
      <alignment/>
      <protection/>
    </xf>
    <xf numFmtId="0" fontId="0" fillId="0" borderId="50" xfId="53" applyFont="1" applyBorder="1" applyAlignment="1">
      <alignment wrapText="1"/>
      <protection/>
    </xf>
    <xf numFmtId="0" fontId="0" fillId="0" borderId="32" xfId="53" applyFont="1" applyBorder="1" applyAlignment="1">
      <alignment wrapText="1"/>
      <protection/>
    </xf>
    <xf numFmtId="0" fontId="1" fillId="0" borderId="5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left" vertical="center" wrapText="1" readingOrder="1"/>
    </xf>
    <xf numFmtId="0" fontId="1" fillId="0" borderId="53" xfId="0" applyNumberFormat="1" applyFont="1" applyFill="1" applyBorder="1" applyAlignment="1">
      <alignment horizontal="center" vertical="center" wrapText="1"/>
    </xf>
    <xf numFmtId="190" fontId="1" fillId="0" borderId="53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vertical="center" wrapText="1"/>
      <protection/>
    </xf>
    <xf numFmtId="188" fontId="1" fillId="0" borderId="23" xfId="0" applyNumberFormat="1" applyFont="1" applyFill="1" applyBorder="1" applyAlignment="1" applyProtection="1">
      <alignment vertical="center"/>
      <protection/>
    </xf>
    <xf numFmtId="188" fontId="1" fillId="0" borderId="54" xfId="0" applyNumberFormat="1" applyFont="1" applyFill="1" applyBorder="1" applyAlignment="1" applyProtection="1">
      <alignment vertical="center"/>
      <protection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88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32" borderId="0" xfId="0" applyFont="1" applyFill="1" applyAlignment="1">
      <alignment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>
      <alignment horizontal="center" vertical="center" wrapText="1" readingOrder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 readingOrder="1"/>
    </xf>
    <xf numFmtId="190" fontId="1" fillId="0" borderId="51" xfId="0" applyNumberFormat="1" applyFont="1" applyFill="1" applyBorder="1" applyAlignment="1">
      <alignment horizontal="center" vertical="center"/>
    </xf>
    <xf numFmtId="190" fontId="1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 wrapText="1" readingOrder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6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1" fillId="0" borderId="52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90" fontId="5" fillId="0" borderId="49" xfId="0" applyNumberFormat="1" applyFont="1" applyFill="1" applyBorder="1" applyAlignment="1">
      <alignment horizontal="center" vertical="center" wrapText="1"/>
    </xf>
    <xf numFmtId="188" fontId="5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>
      <alignment horizontal="center" vertical="center" wrapText="1" readingOrder="1"/>
    </xf>
    <xf numFmtId="2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center" wrapText="1" readingOrder="1"/>
    </xf>
    <xf numFmtId="190" fontId="1" fillId="0" borderId="21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224" fontId="1" fillId="0" borderId="59" xfId="0" applyNumberFormat="1" applyFont="1" applyFill="1" applyBorder="1" applyAlignment="1" applyProtection="1">
      <alignment horizontal="center" vertical="center"/>
      <protection/>
    </xf>
    <xf numFmtId="224" fontId="1" fillId="0" borderId="60" xfId="0" applyNumberFormat="1" applyFont="1" applyFill="1" applyBorder="1" applyAlignment="1" applyProtection="1">
      <alignment horizontal="center" vertical="center"/>
      <protection/>
    </xf>
    <xf numFmtId="224" fontId="1" fillId="0" borderId="6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1" fontId="1" fillId="0" borderId="53" xfId="0" applyNumberFormat="1" applyFont="1" applyFill="1" applyBorder="1" applyAlignment="1">
      <alignment horizontal="center" vertical="center" wrapText="1" readingOrder="1"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2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 readingOrder="1"/>
    </xf>
    <xf numFmtId="0" fontId="1" fillId="0" borderId="63" xfId="0" applyNumberFormat="1" applyFont="1" applyFill="1" applyBorder="1" applyAlignment="1">
      <alignment horizontal="center" vertical="center" wrapText="1" readingOrder="1"/>
    </xf>
    <xf numFmtId="226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 readingOrder="1"/>
    </xf>
    <xf numFmtId="0" fontId="1" fillId="0" borderId="53" xfId="0" applyNumberFormat="1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73" fillId="0" borderId="11" xfId="0" applyFont="1" applyFill="1" applyBorder="1" applyAlignment="1">
      <alignment/>
    </xf>
    <xf numFmtId="190" fontId="1" fillId="0" borderId="11" xfId="0" applyNumberFormat="1" applyFont="1" applyFill="1" applyBorder="1" applyAlignment="1">
      <alignment horizontal="center" vertical="center" wrapText="1" readingOrder="1"/>
    </xf>
    <xf numFmtId="1" fontId="1" fillId="0" borderId="11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horizontal="center" vertical="center" wrapText="1" readingOrder="1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 wrapText="1" readingOrder="1"/>
    </xf>
    <xf numFmtId="1" fontId="1" fillId="0" borderId="51" xfId="0" applyNumberFormat="1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190" fontId="5" fillId="0" borderId="66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/>
    </xf>
    <xf numFmtId="0" fontId="5" fillId="0" borderId="66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223" fontId="1" fillId="0" borderId="21" xfId="0" applyNumberFormat="1" applyFont="1" applyFill="1" applyBorder="1" applyAlignment="1" applyProtection="1">
      <alignment vertical="center"/>
      <protection/>
    </xf>
    <xf numFmtId="223" fontId="1" fillId="0" borderId="44" xfId="0" applyNumberFormat="1" applyFont="1" applyFill="1" applyBorder="1" applyAlignment="1" applyProtection="1">
      <alignment vertical="center"/>
      <protection/>
    </xf>
    <xf numFmtId="223" fontId="1" fillId="0" borderId="10" xfId="0" applyNumberFormat="1" applyFont="1" applyFill="1" applyBorder="1" applyAlignment="1" applyProtection="1">
      <alignment vertical="center"/>
      <protection/>
    </xf>
    <xf numFmtId="223" fontId="1" fillId="0" borderId="31" xfId="0" applyNumberFormat="1" applyFont="1" applyFill="1" applyBorder="1" applyAlignment="1" applyProtection="1">
      <alignment vertical="center"/>
      <protection/>
    </xf>
    <xf numFmtId="0" fontId="11" fillId="0" borderId="14" xfId="0" applyFont="1" applyBorder="1" applyAlignment="1">
      <alignment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223" fontId="1" fillId="0" borderId="11" xfId="0" applyNumberFormat="1" applyFont="1" applyFill="1" applyBorder="1" applyAlignment="1" applyProtection="1">
      <alignment horizontal="center" vertical="center" wrapText="1"/>
      <protection/>
    </xf>
    <xf numFmtId="190" fontId="1" fillId="0" borderId="11" xfId="0" applyNumberFormat="1" applyFont="1" applyFill="1" applyBorder="1" applyAlignment="1" applyProtection="1">
      <alignment horizontal="center" vertical="center"/>
      <protection/>
    </xf>
    <xf numFmtId="190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vertical="center"/>
      <protection/>
    </xf>
    <xf numFmtId="0" fontId="32" fillId="0" borderId="53" xfId="0" applyNumberFormat="1" applyFont="1" applyFill="1" applyBorder="1" applyAlignment="1" applyProtection="1">
      <alignment horizontal="center" vertical="center"/>
      <protection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0" xfId="54" applyFont="1" applyProtection="1">
      <alignment/>
      <protection locked="0"/>
    </xf>
    <xf numFmtId="0" fontId="74" fillId="0" borderId="0" xfId="54" applyFont="1" applyProtection="1">
      <alignment/>
      <protection locked="0"/>
    </xf>
    <xf numFmtId="0" fontId="17" fillId="0" borderId="0" xfId="54" applyFont="1" applyProtection="1">
      <alignment/>
      <protection locked="0"/>
    </xf>
    <xf numFmtId="188" fontId="1" fillId="0" borderId="49" xfId="55" applyNumberFormat="1" applyFont="1" applyFill="1" applyBorder="1" applyAlignment="1" applyProtection="1">
      <alignment horizontal="center" vertical="center"/>
      <protection/>
    </xf>
    <xf numFmtId="49" fontId="5" fillId="0" borderId="49" xfId="55" applyNumberFormat="1" applyFont="1" applyFill="1" applyBorder="1" applyAlignment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1" fontId="1" fillId="0" borderId="49" xfId="55" applyNumberFormat="1" applyFont="1" applyFill="1" applyBorder="1" applyAlignment="1" applyProtection="1">
      <alignment horizontal="center" vertical="center"/>
      <protection/>
    </xf>
    <xf numFmtId="1" fontId="1" fillId="0" borderId="49" xfId="55" applyNumberFormat="1" applyFont="1" applyFill="1" applyBorder="1" applyAlignment="1">
      <alignment horizontal="center" vertical="center" wrapText="1"/>
      <protection/>
    </xf>
    <xf numFmtId="188" fontId="1" fillId="34" borderId="49" xfId="55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1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1" fillId="32" borderId="0" xfId="0" applyFont="1" applyFill="1" applyAlignment="1">
      <alignment/>
    </xf>
    <xf numFmtId="49" fontId="1" fillId="0" borderId="67" xfId="0" applyNumberFormat="1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188" fontId="27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 readingOrder="1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88" fontId="1" fillId="0" borderId="28" xfId="0" applyNumberFormat="1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>
      <alignment horizontal="center" vertical="center"/>
    </xf>
    <xf numFmtId="190" fontId="1" fillId="33" borderId="14" xfId="0" applyNumberFormat="1" applyFont="1" applyFill="1" applyBorder="1" applyAlignment="1">
      <alignment horizontal="center" vertical="center" wrapText="1"/>
    </xf>
    <xf numFmtId="223" fontId="1" fillId="0" borderId="14" xfId="0" applyNumberFormat="1" applyFont="1" applyFill="1" applyBorder="1" applyAlignment="1" applyProtection="1">
      <alignment vertical="center"/>
      <protection/>
    </xf>
    <xf numFmtId="190" fontId="1" fillId="0" borderId="65" xfId="0" applyNumberFormat="1" applyFont="1" applyFill="1" applyBorder="1" applyAlignment="1">
      <alignment horizontal="center" vertical="center" wrapText="1" readingOrder="1"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223" fontId="1" fillId="0" borderId="30" xfId="0" applyNumberFormat="1" applyFont="1" applyFill="1" applyBorder="1" applyAlignment="1" applyProtection="1">
      <alignment vertical="center"/>
      <protection/>
    </xf>
    <xf numFmtId="223" fontId="1" fillId="0" borderId="42" xfId="0" applyNumberFormat="1" applyFont="1" applyFill="1" applyBorder="1" applyAlignment="1" applyProtection="1">
      <alignment vertical="center"/>
      <protection/>
    </xf>
    <xf numFmtId="0" fontId="33" fillId="0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NumberFormat="1" applyFont="1" applyBorder="1" applyAlignment="1">
      <alignment vertical="center" wrapText="1"/>
    </xf>
    <xf numFmtId="0" fontId="11" fillId="32" borderId="11" xfId="0" applyFont="1" applyFill="1" applyBorder="1" applyAlignment="1">
      <alignment/>
    </xf>
    <xf numFmtId="0" fontId="33" fillId="32" borderId="11" xfId="0" applyFont="1" applyFill="1" applyBorder="1" applyAlignment="1">
      <alignment/>
    </xf>
    <xf numFmtId="0" fontId="26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NumberFormat="1" applyFont="1" applyFill="1" applyBorder="1" applyAlignment="1">
      <alignment vertical="center" wrapText="1"/>
    </xf>
    <xf numFmtId="190" fontId="5" fillId="0" borderId="54" xfId="0" applyNumberFormat="1" applyFont="1" applyFill="1" applyBorder="1" applyAlignment="1" applyProtection="1">
      <alignment horizontal="center" vertical="center"/>
      <protection/>
    </xf>
    <xf numFmtId="190" fontId="5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13" fillId="0" borderId="0" xfId="54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wrapText="1"/>
      <protection/>
    </xf>
    <xf numFmtId="49" fontId="13" fillId="0" borderId="0" xfId="53" applyNumberFormat="1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12" fillId="0" borderId="0" xfId="53" applyFont="1" applyBorder="1" applyAlignment="1">
      <alignment horizontal="right" vertical="center" wrapText="1"/>
      <protection/>
    </xf>
    <xf numFmtId="49" fontId="13" fillId="0" borderId="0" xfId="54" applyNumberFormat="1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0" fontId="13" fillId="0" borderId="28" xfId="54" applyFont="1" applyBorder="1" applyAlignment="1">
      <alignment horizontal="center" vertical="center" wrapText="1"/>
      <protection/>
    </xf>
    <xf numFmtId="0" fontId="13" fillId="0" borderId="68" xfId="54" applyFont="1" applyBorder="1" applyAlignment="1">
      <alignment horizontal="center" vertical="center" wrapText="1"/>
      <protection/>
    </xf>
    <xf numFmtId="0" fontId="12" fillId="0" borderId="42" xfId="53" applyFont="1" applyBorder="1" applyAlignment="1">
      <alignment wrapText="1"/>
      <protection/>
    </xf>
    <xf numFmtId="0" fontId="12" fillId="0" borderId="29" xfId="53" applyFont="1" applyBorder="1" applyAlignment="1">
      <alignment wrapText="1"/>
      <protection/>
    </xf>
    <xf numFmtId="0" fontId="12" fillId="0" borderId="69" xfId="53" applyFont="1" applyBorder="1" applyAlignment="1">
      <alignment wrapText="1"/>
      <protection/>
    </xf>
    <xf numFmtId="0" fontId="12" fillId="0" borderId="30" xfId="53" applyFont="1" applyBorder="1" applyAlignment="1">
      <alignment wrapText="1"/>
      <protection/>
    </xf>
    <xf numFmtId="0" fontId="13" fillId="0" borderId="11" xfId="53" applyFont="1" applyBorder="1" applyAlignment="1">
      <alignment horizontal="center" wrapText="1"/>
      <protection/>
    </xf>
    <xf numFmtId="0" fontId="12" fillId="0" borderId="11" xfId="53" applyFont="1" applyBorder="1" applyAlignment="1">
      <alignment horizontal="center" wrapText="1"/>
      <protection/>
    </xf>
    <xf numFmtId="0" fontId="13" fillId="0" borderId="11" xfId="53" applyFont="1" applyBorder="1" applyAlignment="1">
      <alignment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8" fillId="0" borderId="32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42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wrapText="1"/>
      <protection/>
    </xf>
    <xf numFmtId="49" fontId="13" fillId="0" borderId="14" xfId="54" applyNumberFormat="1" applyFont="1" applyBorder="1" applyAlignment="1" applyProtection="1">
      <alignment horizontal="center" vertical="center" wrapText="1"/>
      <protection locked="0"/>
    </xf>
    <xf numFmtId="0" fontId="12" fillId="0" borderId="50" xfId="53" applyFont="1" applyBorder="1" applyAlignment="1">
      <alignment horizontal="center" vertical="center" wrapText="1"/>
      <protection/>
    </xf>
    <xf numFmtId="0" fontId="12" fillId="0" borderId="32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2" fillId="0" borderId="32" xfId="53" applyFont="1" applyBorder="1" applyAlignment="1">
      <alignment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0" fontId="12" fillId="0" borderId="68" xfId="53" applyFont="1" applyBorder="1" applyAlignment="1">
      <alignment horizontal="center" vertical="center" wrapText="1"/>
      <protection/>
    </xf>
    <xf numFmtId="0" fontId="12" fillId="0" borderId="42" xfId="53" applyFont="1" applyBorder="1" applyAlignment="1">
      <alignment vertical="center" wrapText="1"/>
      <protection/>
    </xf>
    <xf numFmtId="0" fontId="12" fillId="0" borderId="29" xfId="53" applyFont="1" applyBorder="1" applyAlignment="1">
      <alignment horizontal="center" vertical="center" wrapText="1"/>
      <protection/>
    </xf>
    <xf numFmtId="0" fontId="12" fillId="0" borderId="69" xfId="53" applyFont="1" applyBorder="1" applyAlignment="1">
      <alignment horizontal="center" vertical="center" wrapText="1"/>
      <protection/>
    </xf>
    <xf numFmtId="0" fontId="12" fillId="0" borderId="30" xfId="53" applyFont="1" applyBorder="1" applyAlignment="1">
      <alignment vertical="center" wrapText="1"/>
      <protection/>
    </xf>
    <xf numFmtId="49" fontId="8" fillId="0" borderId="28" xfId="53" applyNumberFormat="1" applyFont="1" applyBorder="1" applyAlignment="1">
      <alignment horizontal="center" vertical="center" wrapText="1"/>
      <protection/>
    </xf>
    <xf numFmtId="0" fontId="15" fillId="0" borderId="68" xfId="53" applyFont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center" vertical="center" wrapText="1"/>
      <protection/>
    </xf>
    <xf numFmtId="0" fontId="15" fillId="0" borderId="7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56" xfId="53" applyFont="1" applyBorder="1" applyAlignment="1">
      <alignment horizontal="center" vertical="center" wrapText="1"/>
      <protection/>
    </xf>
    <xf numFmtId="0" fontId="15" fillId="0" borderId="29" xfId="53" applyFont="1" applyBorder="1" applyAlignment="1">
      <alignment horizontal="center" vertical="center" wrapText="1"/>
      <protection/>
    </xf>
    <xf numFmtId="0" fontId="15" fillId="0" borderId="69" xfId="53" applyFont="1" applyBorder="1" applyAlignment="1">
      <alignment horizontal="center" vertical="center" wrapText="1"/>
      <protection/>
    </xf>
    <xf numFmtId="0" fontId="15" fillId="0" borderId="30" xfId="53" applyFont="1" applyBorder="1" applyAlignment="1">
      <alignment horizontal="center" vertical="center" wrapText="1"/>
      <protection/>
    </xf>
    <xf numFmtId="0" fontId="0" fillId="0" borderId="50" xfId="53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0" fillId="0" borderId="50" xfId="53" applyBorder="1" applyAlignment="1">
      <alignment vertical="center" wrapText="1"/>
      <protection/>
    </xf>
    <xf numFmtId="0" fontId="0" fillId="0" borderId="32" xfId="53" applyBorder="1" applyAlignment="1">
      <alignment vertical="center" wrapText="1"/>
      <protection/>
    </xf>
    <xf numFmtId="0" fontId="12" fillId="0" borderId="42" xfId="53" applyFont="1" applyBorder="1" applyAlignment="1">
      <alignment horizontal="center" vertical="center" wrapText="1"/>
      <protection/>
    </xf>
    <xf numFmtId="0" fontId="12" fillId="0" borderId="70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2" fillId="0" borderId="56" xfId="53" applyFont="1" applyBorder="1" applyAlignment="1">
      <alignment horizontal="center" vertical="center" wrapText="1"/>
      <protection/>
    </xf>
    <xf numFmtId="0" fontId="12" fillId="0" borderId="30" xfId="53" applyFont="1" applyBorder="1" applyAlignment="1">
      <alignment horizontal="center" vertical="center" wrapText="1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vertical="center" wrapText="1"/>
      <protection/>
    </xf>
    <xf numFmtId="0" fontId="12" fillId="0" borderId="68" xfId="53" applyFont="1" applyBorder="1" applyAlignment="1">
      <alignment vertical="center" wrapText="1"/>
      <protection/>
    </xf>
    <xf numFmtId="0" fontId="12" fillId="0" borderId="29" xfId="53" applyFont="1" applyBorder="1" applyAlignment="1">
      <alignment vertical="center" wrapText="1"/>
      <protection/>
    </xf>
    <xf numFmtId="0" fontId="12" fillId="0" borderId="69" xfId="53" applyFont="1" applyBorder="1" applyAlignment="1">
      <alignment vertical="center" wrapText="1"/>
      <protection/>
    </xf>
    <xf numFmtId="0" fontId="8" fillId="0" borderId="68" xfId="53" applyFont="1" applyBorder="1" applyAlignment="1">
      <alignment horizontal="center" wrapText="1"/>
      <protection/>
    </xf>
    <xf numFmtId="0" fontId="8" fillId="0" borderId="51" xfId="53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11" fillId="0" borderId="68" xfId="53" applyFont="1" applyBorder="1" applyAlignment="1">
      <alignment wrapText="1"/>
      <protection/>
    </xf>
    <xf numFmtId="0" fontId="11" fillId="0" borderId="42" xfId="53" applyFont="1" applyBorder="1" applyAlignment="1">
      <alignment wrapText="1"/>
      <protection/>
    </xf>
    <xf numFmtId="0" fontId="11" fillId="0" borderId="7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1" fillId="0" borderId="56" xfId="53" applyFont="1" applyBorder="1" applyAlignment="1">
      <alignment wrapText="1"/>
      <protection/>
    </xf>
    <xf numFmtId="0" fontId="11" fillId="0" borderId="29" xfId="53" applyFont="1" applyBorder="1" applyAlignment="1">
      <alignment wrapText="1"/>
      <protection/>
    </xf>
    <xf numFmtId="0" fontId="11" fillId="0" borderId="69" xfId="53" applyFont="1" applyBorder="1" applyAlignment="1">
      <alignment wrapText="1"/>
      <protection/>
    </xf>
    <xf numFmtId="0" fontId="11" fillId="0" borderId="30" xfId="53" applyFont="1" applyBorder="1" applyAlignment="1">
      <alignment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0" fillId="0" borderId="50" xfId="53" applyBorder="1" applyAlignment="1">
      <alignment horizontal="center" vertical="center"/>
      <protection/>
    </xf>
    <xf numFmtId="0" fontId="0" fillId="0" borderId="32" xfId="53" applyBorder="1" applyAlignment="1">
      <alignment horizontal="center" vertical="center"/>
      <protection/>
    </xf>
    <xf numFmtId="0" fontId="16" fillId="0" borderId="28" xfId="54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11" fillId="0" borderId="68" xfId="53" applyFont="1" applyBorder="1" applyAlignment="1">
      <alignment horizontal="center" vertical="center" wrapText="1"/>
      <protection/>
    </xf>
    <xf numFmtId="0" fontId="11" fillId="0" borderId="42" xfId="53" applyFont="1" applyBorder="1" applyAlignment="1">
      <alignment horizontal="center" vertical="center" wrapText="1"/>
      <protection/>
    </xf>
    <xf numFmtId="0" fontId="11" fillId="0" borderId="7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1" fillId="0" borderId="56" xfId="53" applyFont="1" applyBorder="1" applyAlignment="1">
      <alignment horizontal="center" vertical="center" wrapText="1"/>
      <protection/>
    </xf>
    <xf numFmtId="0" fontId="11" fillId="0" borderId="29" xfId="53" applyFont="1" applyBorder="1" applyAlignment="1">
      <alignment horizontal="center" vertical="center" wrapText="1"/>
      <protection/>
    </xf>
    <xf numFmtId="0" fontId="11" fillId="0" borderId="69" xfId="53" applyFont="1" applyBorder="1" applyAlignment="1">
      <alignment horizontal="center" vertical="center" wrapText="1"/>
      <protection/>
    </xf>
    <xf numFmtId="0" fontId="11" fillId="0" borderId="3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7" fillId="0" borderId="0" xfId="53" applyFont="1" applyAlignment="1">
      <alignment vertical="top" wrapText="1"/>
      <protection/>
    </xf>
    <xf numFmtId="0" fontId="10" fillId="0" borderId="0" xfId="53" applyFont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17" fillId="0" borderId="0" xfId="53" applyFont="1" applyAlignment="1">
      <alignment wrapText="1"/>
      <protection/>
    </xf>
    <xf numFmtId="0" fontId="10" fillId="0" borderId="0" xfId="53" applyFont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0" fontId="17" fillId="0" borderId="0" xfId="53" applyFont="1" applyAlignment="1">
      <alignment horizontal="left" vertical="center" wrapText="1"/>
      <protection/>
    </xf>
    <xf numFmtId="0" fontId="19" fillId="0" borderId="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 vertical="center" textRotation="90"/>
      <protection/>
    </xf>
    <xf numFmtId="0" fontId="20" fillId="0" borderId="0" xfId="53" applyFont="1" applyBorder="1" applyAlignment="1">
      <alignment horizontal="center"/>
      <protection/>
    </xf>
    <xf numFmtId="0" fontId="17" fillId="0" borderId="0" xfId="53" applyFont="1" applyAlignment="1">
      <alignment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9" fillId="0" borderId="0" xfId="53" applyFont="1" applyAlignment="1">
      <alignment horizontal="center" vertical="center" wrapText="1"/>
      <protection/>
    </xf>
    <xf numFmtId="0" fontId="23" fillId="0" borderId="0" xfId="53" applyFont="1" applyBorder="1" applyAlignment="1">
      <alignment horizontal="center"/>
      <protection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8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73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6" xfId="0" applyNumberFormat="1" applyFont="1" applyFill="1" applyBorder="1" applyAlignment="1" applyProtection="1">
      <alignment horizontal="center" vertical="center" textRotation="90"/>
      <protection/>
    </xf>
    <xf numFmtId="188" fontId="1" fillId="0" borderId="74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>
      <alignment vertical="center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28" fillId="0" borderId="40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224" fontId="5" fillId="0" borderId="38" xfId="0" applyNumberFormat="1" applyFont="1" applyFill="1" applyBorder="1" applyAlignment="1" applyProtection="1">
      <alignment horizontal="center" vertical="center"/>
      <protection/>
    </xf>
    <xf numFmtId="224" fontId="5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79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/>
    </xf>
    <xf numFmtId="0" fontId="31" fillId="0" borderId="3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/>
    </xf>
    <xf numFmtId="0" fontId="26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5" fillId="0" borderId="71" xfId="0" applyNumberFormat="1" applyFont="1" applyFill="1" applyBorder="1" applyAlignment="1">
      <alignment horizontal="center" vertical="center" wrapText="1"/>
    </xf>
    <xf numFmtId="0" fontId="5" fillId="0" borderId="72" xfId="0" applyNumberFormat="1" applyFont="1" applyFill="1" applyBorder="1" applyAlignment="1">
      <alignment horizontal="center" vertical="center" wrapText="1"/>
    </xf>
    <xf numFmtId="188" fontId="1" fillId="0" borderId="48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80" xfId="0" applyNumberFormat="1" applyFont="1" applyFill="1" applyBorder="1" applyAlignment="1" applyProtection="1">
      <alignment horizontal="center" vertical="center" wrapText="1"/>
      <protection/>
    </xf>
    <xf numFmtId="188" fontId="1" fillId="0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B16">
      <selection activeCell="D31" sqref="D31:G33"/>
    </sheetView>
  </sheetViews>
  <sheetFormatPr defaultColWidth="3.25390625" defaultRowHeight="12.75"/>
  <cols>
    <col min="1" max="1" width="3.25390625" style="6" customWidth="1"/>
    <col min="2" max="2" width="5.875" style="6" customWidth="1"/>
    <col min="3" max="3" width="5.125" style="6" customWidth="1"/>
    <col min="4" max="4" width="4.375" style="6" customWidth="1"/>
    <col min="5" max="5" width="5.25390625" style="6" customWidth="1"/>
    <col min="6" max="6" width="4.25390625" style="6" customWidth="1"/>
    <col min="7" max="7" width="5.00390625" style="6" customWidth="1"/>
    <col min="8" max="9" width="5.125" style="6" customWidth="1"/>
    <col min="10" max="10" width="5.00390625" style="6" customWidth="1"/>
    <col min="11" max="11" width="5.125" style="6" customWidth="1"/>
    <col min="12" max="13" width="5.25390625" style="6" customWidth="1"/>
    <col min="14" max="14" width="5.375" style="6" customWidth="1"/>
    <col min="15" max="15" width="6.625" style="6" customWidth="1"/>
    <col min="16" max="16" width="6.125" style="6" customWidth="1"/>
    <col min="17" max="18" width="5.25390625" style="6" customWidth="1"/>
    <col min="19" max="20" width="5.125" style="6" customWidth="1"/>
    <col min="21" max="21" width="5.875" style="6" customWidth="1"/>
    <col min="22" max="22" width="5.25390625" style="6" customWidth="1"/>
    <col min="23" max="23" width="5.00390625" style="6" customWidth="1"/>
    <col min="24" max="24" width="3.75390625" style="6" customWidth="1"/>
    <col min="25" max="26" width="3.875" style="6" customWidth="1"/>
    <col min="27" max="27" width="5.00390625" style="6" customWidth="1"/>
    <col min="28" max="28" width="5.375" style="6" customWidth="1"/>
    <col min="29" max="29" width="6.00390625" style="6" customWidth="1"/>
    <col min="30" max="30" width="5.25390625" style="6" customWidth="1"/>
    <col min="31" max="31" width="5.625" style="6" customWidth="1"/>
    <col min="32" max="32" width="5.75390625" style="6" customWidth="1"/>
    <col min="33" max="33" width="5.625" style="6" customWidth="1"/>
    <col min="34" max="34" width="5.875" style="6" customWidth="1"/>
    <col min="35" max="35" width="6.125" style="6" customWidth="1"/>
    <col min="36" max="36" width="4.25390625" style="6" customWidth="1"/>
    <col min="37" max="37" width="6.625" style="6" customWidth="1"/>
    <col min="38" max="38" width="7.25390625" style="6" customWidth="1"/>
    <col min="39" max="39" width="6.75390625" style="6" customWidth="1"/>
    <col min="40" max="40" width="7.00390625" style="6" customWidth="1"/>
    <col min="41" max="41" width="7.25390625" style="6" customWidth="1"/>
    <col min="42" max="42" width="6.125" style="6" customWidth="1"/>
    <col min="43" max="43" width="5.625" style="6" customWidth="1"/>
    <col min="44" max="44" width="4.75390625" style="6" customWidth="1"/>
    <col min="45" max="45" width="3.875" style="6" customWidth="1"/>
    <col min="46" max="46" width="4.125" style="6" customWidth="1"/>
    <col min="47" max="47" width="3.875" style="6" customWidth="1"/>
    <col min="48" max="48" width="3.75390625" style="6" customWidth="1"/>
    <col min="49" max="49" width="4.375" style="6" customWidth="1"/>
    <col min="50" max="50" width="4.875" style="6" customWidth="1"/>
    <col min="51" max="52" width="3.75390625" style="6" customWidth="1"/>
    <col min="53" max="53" width="3.875" style="6" customWidth="1"/>
    <col min="54" max="54" width="4.875" style="6" customWidth="1"/>
    <col min="55" max="16384" width="3.25390625" style="6" customWidth="1"/>
  </cols>
  <sheetData>
    <row r="1" ht="43.5" customHeight="1"/>
    <row r="2" spans="2:54" ht="22.5" customHeight="1"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 t="s">
        <v>49</v>
      </c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</row>
    <row r="3" spans="2:54" ht="20.25" customHeight="1">
      <c r="B3" s="450" t="s">
        <v>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</row>
    <row r="4" spans="2:54" ht="30.75">
      <c r="B4" s="450" t="s">
        <v>66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8" t="s">
        <v>19</v>
      </c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</row>
    <row r="5" spans="2:54" ht="26.25" customHeight="1">
      <c r="B5" s="450" t="s">
        <v>121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446" t="s">
        <v>68</v>
      </c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</row>
    <row r="6" spans="2:54" s="12" customFormat="1" ht="26.25">
      <c r="B6" s="450" t="s">
        <v>145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</row>
    <row r="7" spans="2:54" s="12" customFormat="1" ht="22.5" customHeight="1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</row>
    <row r="8" spans="2:54" s="12" customFormat="1" ht="27" customHeight="1">
      <c r="B8" s="450" t="s">
        <v>18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2" t="s">
        <v>54</v>
      </c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</row>
    <row r="9" spans="2:54" s="12" customFormat="1" ht="33" customHeight="1">
      <c r="B9" s="450" t="s">
        <v>67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4" t="s">
        <v>130</v>
      </c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28"/>
      <c r="AN9" s="28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</row>
    <row r="10" spans="17:54" s="12" customFormat="1" ht="27.75" customHeight="1">
      <c r="Q10" s="454" t="s">
        <v>131</v>
      </c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28"/>
      <c r="AN10" s="28"/>
      <c r="AO10" s="440" t="s">
        <v>69</v>
      </c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</row>
    <row r="11" spans="17:54" s="12" customFormat="1" ht="27.75" customHeight="1">
      <c r="Q11" s="442" t="s">
        <v>70</v>
      </c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5" t="s">
        <v>53</v>
      </c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</row>
    <row r="12" spans="17:54" s="12" customFormat="1" ht="3.75" customHeight="1"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</row>
    <row r="13" spans="17:54" s="12" customFormat="1" ht="54.75" customHeight="1">
      <c r="Q13" s="446" t="s">
        <v>129</v>
      </c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7:54" s="12" customFormat="1" ht="18.75" customHeight="1">
      <c r="Q14" s="442" t="s">
        <v>132</v>
      </c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27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</row>
    <row r="15" spans="17:54" s="12" customFormat="1" ht="9.75" customHeight="1"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42:54" s="12" customFormat="1" ht="18.75"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2:54" s="12" customFormat="1" ht="25.5">
      <c r="B17" s="448" t="s">
        <v>136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</row>
    <row r="18" spans="2:54" s="12" customFormat="1" ht="25.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2:54" s="12" customFormat="1" ht="18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2:54" ht="18" customHeight="1">
      <c r="B20" s="449" t="s">
        <v>0</v>
      </c>
      <c r="C20" s="426" t="s">
        <v>20</v>
      </c>
      <c r="D20" s="426"/>
      <c r="E20" s="426"/>
      <c r="F20" s="426"/>
      <c r="G20" s="426" t="s">
        <v>21</v>
      </c>
      <c r="H20" s="426"/>
      <c r="I20" s="426"/>
      <c r="J20" s="426"/>
      <c r="K20" s="426" t="s">
        <v>22</v>
      </c>
      <c r="L20" s="426"/>
      <c r="M20" s="426"/>
      <c r="N20" s="426"/>
      <c r="O20" s="426" t="s">
        <v>23</v>
      </c>
      <c r="P20" s="426"/>
      <c r="Q20" s="426"/>
      <c r="R20" s="426"/>
      <c r="S20" s="426"/>
      <c r="T20" s="427" t="s">
        <v>24</v>
      </c>
      <c r="U20" s="428"/>
      <c r="V20" s="428"/>
      <c r="W20" s="428"/>
      <c r="X20" s="429"/>
      <c r="Y20" s="426" t="s">
        <v>25</v>
      </c>
      <c r="Z20" s="426"/>
      <c r="AA20" s="426"/>
      <c r="AB20" s="426"/>
      <c r="AC20" s="426" t="s">
        <v>26</v>
      </c>
      <c r="AD20" s="426"/>
      <c r="AE20" s="426"/>
      <c r="AF20" s="426"/>
      <c r="AG20" s="426" t="s">
        <v>27</v>
      </c>
      <c r="AH20" s="426"/>
      <c r="AI20" s="426"/>
      <c r="AJ20" s="426"/>
      <c r="AK20" s="427" t="s">
        <v>28</v>
      </c>
      <c r="AL20" s="428"/>
      <c r="AM20" s="428"/>
      <c r="AN20" s="428"/>
      <c r="AO20" s="429"/>
      <c r="AP20" s="426" t="s">
        <v>29</v>
      </c>
      <c r="AQ20" s="426"/>
      <c r="AR20" s="426"/>
      <c r="AS20" s="426"/>
      <c r="AT20" s="426" t="s">
        <v>30</v>
      </c>
      <c r="AU20" s="426"/>
      <c r="AV20" s="426"/>
      <c r="AW20" s="426"/>
      <c r="AX20" s="426" t="s">
        <v>31</v>
      </c>
      <c r="AY20" s="426"/>
      <c r="AZ20" s="426"/>
      <c r="BA20" s="426"/>
      <c r="BB20" s="426"/>
    </row>
    <row r="21" spans="2:54" s="166" customFormat="1" ht="20.25" customHeight="1">
      <c r="B21" s="449"/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3">
        <v>6</v>
      </c>
      <c r="I21" s="23">
        <v>7</v>
      </c>
      <c r="J21" s="23">
        <v>8</v>
      </c>
      <c r="K21" s="23">
        <v>9</v>
      </c>
      <c r="L21" s="23">
        <v>10</v>
      </c>
      <c r="M21" s="23">
        <v>11</v>
      </c>
      <c r="N21" s="23">
        <v>12</v>
      </c>
      <c r="O21" s="23">
        <v>13</v>
      </c>
      <c r="P21" s="23">
        <v>14</v>
      </c>
      <c r="Q21" s="23">
        <v>15</v>
      </c>
      <c r="R21" s="23">
        <v>16</v>
      </c>
      <c r="S21" s="23">
        <v>17</v>
      </c>
      <c r="T21" s="23">
        <v>18</v>
      </c>
      <c r="U21" s="23">
        <v>19</v>
      </c>
      <c r="V21" s="23">
        <v>20</v>
      </c>
      <c r="W21" s="23">
        <v>21</v>
      </c>
      <c r="X21" s="23">
        <v>22</v>
      </c>
      <c r="Y21" s="23">
        <v>23</v>
      </c>
      <c r="Z21" s="23">
        <v>24</v>
      </c>
      <c r="AA21" s="23">
        <v>25</v>
      </c>
      <c r="AB21" s="23">
        <v>26</v>
      </c>
      <c r="AC21" s="23">
        <v>27</v>
      </c>
      <c r="AD21" s="23">
        <v>28</v>
      </c>
      <c r="AE21" s="23">
        <v>29</v>
      </c>
      <c r="AF21" s="23">
        <v>30</v>
      </c>
      <c r="AG21" s="23">
        <v>31</v>
      </c>
      <c r="AH21" s="23">
        <v>32</v>
      </c>
      <c r="AI21" s="23">
        <v>33</v>
      </c>
      <c r="AJ21" s="23">
        <v>34</v>
      </c>
      <c r="AK21" s="23">
        <v>35</v>
      </c>
      <c r="AL21" s="23">
        <v>36</v>
      </c>
      <c r="AM21" s="23">
        <v>37</v>
      </c>
      <c r="AN21" s="23">
        <v>38</v>
      </c>
      <c r="AO21" s="23">
        <v>39</v>
      </c>
      <c r="AP21" s="23">
        <v>40</v>
      </c>
      <c r="AQ21" s="23">
        <v>41</v>
      </c>
      <c r="AR21" s="23">
        <v>42</v>
      </c>
      <c r="AS21" s="23">
        <v>43</v>
      </c>
      <c r="AT21" s="23">
        <v>44</v>
      </c>
      <c r="AU21" s="23">
        <v>45</v>
      </c>
      <c r="AV21" s="23">
        <v>46</v>
      </c>
      <c r="AW21" s="23">
        <v>47</v>
      </c>
      <c r="AX21" s="23">
        <v>48</v>
      </c>
      <c r="AY21" s="23">
        <v>49</v>
      </c>
      <c r="AZ21" s="23">
        <v>50</v>
      </c>
      <c r="BA21" s="23">
        <v>51</v>
      </c>
      <c r="BB21" s="23">
        <v>52</v>
      </c>
    </row>
    <row r="22" spans="2:54" ht="19.5" customHeight="1">
      <c r="B22" s="163">
        <v>1</v>
      </c>
      <c r="C22" s="167" t="s">
        <v>45</v>
      </c>
      <c r="D22" s="167" t="s">
        <v>45</v>
      </c>
      <c r="E22" s="167" t="s">
        <v>45</v>
      </c>
      <c r="F22" s="167" t="s">
        <v>45</v>
      </c>
      <c r="G22" s="167" t="s">
        <v>45</v>
      </c>
      <c r="H22" s="167" t="s">
        <v>45</v>
      </c>
      <c r="I22" s="167" t="s">
        <v>45</v>
      </c>
      <c r="J22" s="167" t="s">
        <v>45</v>
      </c>
      <c r="K22" s="167" t="s">
        <v>45</v>
      </c>
      <c r="L22" s="167" t="s">
        <v>45</v>
      </c>
      <c r="M22" s="167" t="s">
        <v>45</v>
      </c>
      <c r="N22" s="167" t="s">
        <v>45</v>
      </c>
      <c r="O22" s="167" t="s">
        <v>45</v>
      </c>
      <c r="P22" s="167" t="s">
        <v>45</v>
      </c>
      <c r="Q22" s="167" t="s">
        <v>45</v>
      </c>
      <c r="R22" s="167" t="s">
        <v>33</v>
      </c>
      <c r="S22" s="167" t="s">
        <v>33</v>
      </c>
      <c r="T22" s="167" t="s">
        <v>92</v>
      </c>
      <c r="U22" s="167" t="s">
        <v>44</v>
      </c>
      <c r="V22" s="167" t="s">
        <v>44</v>
      </c>
      <c r="W22" s="167" t="s">
        <v>44</v>
      </c>
      <c r="X22" s="167" t="s">
        <v>44</v>
      </c>
      <c r="Y22" s="167" t="s">
        <v>44</v>
      </c>
      <c r="Z22" s="167" t="s">
        <v>44</v>
      </c>
      <c r="AA22" s="167" t="s">
        <v>44</v>
      </c>
      <c r="AB22" s="167" t="s">
        <v>44</v>
      </c>
      <c r="AC22" s="167" t="s">
        <v>44</v>
      </c>
      <c r="AD22" s="167" t="s">
        <v>91</v>
      </c>
      <c r="AE22" s="167" t="s">
        <v>92</v>
      </c>
      <c r="AF22" s="167" t="s">
        <v>92</v>
      </c>
      <c r="AG22" s="167" t="s">
        <v>92</v>
      </c>
      <c r="AH22" s="167" t="s">
        <v>44</v>
      </c>
      <c r="AI22" s="167" t="s">
        <v>44</v>
      </c>
      <c r="AJ22" s="167" t="s">
        <v>44</v>
      </c>
      <c r="AK22" s="167" t="s">
        <v>44</v>
      </c>
      <c r="AL22" s="167" t="s">
        <v>44</v>
      </c>
      <c r="AM22" s="167" t="s">
        <v>44</v>
      </c>
      <c r="AN22" s="167" t="s">
        <v>44</v>
      </c>
      <c r="AO22" s="167" t="s">
        <v>44</v>
      </c>
      <c r="AP22" s="167" t="s">
        <v>44</v>
      </c>
      <c r="AQ22" s="167" t="s">
        <v>33</v>
      </c>
      <c r="AR22" s="167" t="s">
        <v>33</v>
      </c>
      <c r="AS22" s="168" t="s">
        <v>33</v>
      </c>
      <c r="AT22" s="167" t="s">
        <v>34</v>
      </c>
      <c r="AU22" s="167" t="s">
        <v>34</v>
      </c>
      <c r="AV22" s="167" t="s">
        <v>34</v>
      </c>
      <c r="AW22" s="167" t="s">
        <v>34</v>
      </c>
      <c r="AX22" s="167" t="s">
        <v>34</v>
      </c>
      <c r="AY22" s="167" t="s">
        <v>34</v>
      </c>
      <c r="AZ22" s="167" t="s">
        <v>34</v>
      </c>
      <c r="BA22" s="167" t="s">
        <v>34</v>
      </c>
      <c r="BB22" s="169" t="s">
        <v>34</v>
      </c>
    </row>
    <row r="23" spans="2:54" ht="19.5" customHeight="1">
      <c r="B23" s="163">
        <v>2</v>
      </c>
      <c r="C23" s="167" t="s">
        <v>32</v>
      </c>
      <c r="D23" s="167" t="s">
        <v>32</v>
      </c>
      <c r="E23" s="167" t="s">
        <v>32</v>
      </c>
      <c r="F23" s="167" t="s">
        <v>32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  <c r="L23" s="167" t="s">
        <v>35</v>
      </c>
      <c r="M23" s="167" t="s">
        <v>35</v>
      </c>
      <c r="N23" s="167" t="s">
        <v>35</v>
      </c>
      <c r="O23" s="167" t="s">
        <v>35</v>
      </c>
      <c r="P23" s="167" t="s">
        <v>35</v>
      </c>
      <c r="Q23" s="167" t="s">
        <v>35</v>
      </c>
      <c r="R23" s="167" t="s">
        <v>95</v>
      </c>
      <c r="S23" s="171" t="s">
        <v>95</v>
      </c>
      <c r="T23" s="171"/>
      <c r="U23" s="170"/>
      <c r="V23" s="170"/>
      <c r="W23" s="172"/>
      <c r="X23" s="172"/>
      <c r="Y23" s="172"/>
      <c r="Z23" s="172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4"/>
    </row>
    <row r="24" spans="2:54" ht="19.5" customHeight="1">
      <c r="B24" s="415" t="s">
        <v>143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</row>
    <row r="25" spans="2:54" ht="19.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 t="s">
        <v>14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2:54" s="20" customFormat="1" ht="15.75" customHeight="1">
      <c r="B26" s="22"/>
      <c r="C26" s="22"/>
      <c r="D26" s="22"/>
      <c r="E26" s="22"/>
      <c r="F26" s="22"/>
      <c r="G26" s="22"/>
      <c r="H26" s="22"/>
      <c r="I26" s="22"/>
      <c r="J26" s="2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19"/>
      <c r="AX26" s="19"/>
      <c r="AY26" s="19"/>
      <c r="AZ26" s="19"/>
      <c r="BA26" s="19"/>
      <c r="BB26" s="6"/>
    </row>
    <row r="27" spans="2:54" s="20" customFormat="1" ht="15.75" customHeight="1">
      <c r="B27" s="22"/>
      <c r="C27" s="22"/>
      <c r="D27" s="22"/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9"/>
      <c r="AX27" s="19"/>
      <c r="AY27" s="19"/>
      <c r="AZ27" s="19"/>
      <c r="BA27" s="19"/>
      <c r="BB27" s="6"/>
    </row>
    <row r="28" spans="49:53" ht="15.75">
      <c r="AW28" s="19"/>
      <c r="AX28" s="19"/>
      <c r="AY28" s="19"/>
      <c r="AZ28" s="19"/>
      <c r="BA28" s="19"/>
    </row>
    <row r="29" spans="2:54" ht="21.75" customHeight="1">
      <c r="B29" s="18" t="s">
        <v>137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98"/>
      <c r="AP29" s="298"/>
      <c r="AQ29" s="298"/>
      <c r="AR29" s="299"/>
      <c r="AS29" s="298"/>
      <c r="AT29" s="298"/>
      <c r="AU29" s="298"/>
      <c r="AV29" s="298"/>
      <c r="AW29" s="298"/>
      <c r="AX29" s="300"/>
      <c r="AY29" s="300"/>
      <c r="AZ29" s="300"/>
      <c r="BA29" s="16"/>
      <c r="BB29" s="15"/>
    </row>
    <row r="30" spans="2:54" ht="21.7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2"/>
    </row>
    <row r="31" spans="2:54" ht="22.5" customHeight="1">
      <c r="B31" s="430" t="s">
        <v>0</v>
      </c>
      <c r="C31" s="405"/>
      <c r="D31" s="431" t="s">
        <v>36</v>
      </c>
      <c r="E31" s="387"/>
      <c r="F31" s="387"/>
      <c r="G31" s="405"/>
      <c r="H31" s="417" t="s">
        <v>139</v>
      </c>
      <c r="I31" s="432"/>
      <c r="J31" s="433"/>
      <c r="K31" s="386" t="s">
        <v>37</v>
      </c>
      <c r="L31" s="387"/>
      <c r="M31" s="387"/>
      <c r="N31" s="405"/>
      <c r="O31" s="416" t="s">
        <v>144</v>
      </c>
      <c r="P31" s="416"/>
      <c r="Q31" s="416"/>
      <c r="R31" s="417" t="s">
        <v>138</v>
      </c>
      <c r="S31" s="418"/>
      <c r="T31" s="419"/>
      <c r="U31" s="386" t="s">
        <v>38</v>
      </c>
      <c r="V31" s="387"/>
      <c r="W31" s="405"/>
      <c r="X31" s="386" t="s">
        <v>52</v>
      </c>
      <c r="Y31" s="387"/>
      <c r="Z31" s="405"/>
      <c r="AA31" s="8"/>
      <c r="AB31" s="410" t="s">
        <v>51</v>
      </c>
      <c r="AC31" s="411"/>
      <c r="AD31" s="411"/>
      <c r="AE31" s="411"/>
      <c r="AF31" s="411"/>
      <c r="AG31" s="386" t="s">
        <v>90</v>
      </c>
      <c r="AH31" s="412"/>
      <c r="AI31" s="388"/>
      <c r="AJ31" s="386" t="s">
        <v>50</v>
      </c>
      <c r="AK31" s="387"/>
      <c r="AL31" s="388"/>
      <c r="AM31" s="11"/>
      <c r="AN31" s="392" t="s">
        <v>133</v>
      </c>
      <c r="AO31" s="393"/>
      <c r="AP31" s="394"/>
      <c r="AQ31" s="376" t="s">
        <v>134</v>
      </c>
      <c r="AR31" s="377"/>
      <c r="AS31" s="377"/>
      <c r="AT31" s="377"/>
      <c r="AU31" s="377"/>
      <c r="AV31" s="377"/>
      <c r="AW31" s="377"/>
      <c r="AX31" s="377"/>
      <c r="AY31" s="377" t="s">
        <v>90</v>
      </c>
      <c r="AZ31" s="377"/>
      <c r="BA31" s="377"/>
      <c r="BB31" s="380"/>
    </row>
    <row r="32" spans="2:54" ht="15.75" customHeight="1">
      <c r="B32" s="406"/>
      <c r="C32" s="408"/>
      <c r="D32" s="406"/>
      <c r="E32" s="407"/>
      <c r="F32" s="407"/>
      <c r="G32" s="408"/>
      <c r="H32" s="434"/>
      <c r="I32" s="435"/>
      <c r="J32" s="436"/>
      <c r="K32" s="406"/>
      <c r="L32" s="407"/>
      <c r="M32" s="407"/>
      <c r="N32" s="408"/>
      <c r="O32" s="416"/>
      <c r="P32" s="416"/>
      <c r="Q32" s="416"/>
      <c r="R32" s="420"/>
      <c r="S32" s="421"/>
      <c r="T32" s="422"/>
      <c r="U32" s="406"/>
      <c r="V32" s="407"/>
      <c r="W32" s="408"/>
      <c r="X32" s="406"/>
      <c r="Y32" s="407"/>
      <c r="Z32" s="408"/>
      <c r="AA32" s="8"/>
      <c r="AB32" s="411"/>
      <c r="AC32" s="411"/>
      <c r="AD32" s="411"/>
      <c r="AE32" s="411"/>
      <c r="AF32" s="411"/>
      <c r="AG32" s="413"/>
      <c r="AH32" s="414"/>
      <c r="AI32" s="391"/>
      <c r="AJ32" s="389"/>
      <c r="AK32" s="390"/>
      <c r="AL32" s="391"/>
      <c r="AM32" s="10"/>
      <c r="AN32" s="395"/>
      <c r="AO32" s="396"/>
      <c r="AP32" s="397"/>
      <c r="AQ32" s="376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80"/>
    </row>
    <row r="33" spans="2:54" ht="40.5" customHeight="1">
      <c r="B33" s="389"/>
      <c r="C33" s="409"/>
      <c r="D33" s="389"/>
      <c r="E33" s="390"/>
      <c r="F33" s="390"/>
      <c r="G33" s="409"/>
      <c r="H33" s="437"/>
      <c r="I33" s="438"/>
      <c r="J33" s="439"/>
      <c r="K33" s="389"/>
      <c r="L33" s="390"/>
      <c r="M33" s="390"/>
      <c r="N33" s="409"/>
      <c r="O33" s="416"/>
      <c r="P33" s="416"/>
      <c r="Q33" s="416"/>
      <c r="R33" s="423"/>
      <c r="S33" s="424"/>
      <c r="T33" s="425"/>
      <c r="U33" s="389"/>
      <c r="V33" s="390"/>
      <c r="W33" s="409"/>
      <c r="X33" s="389"/>
      <c r="Y33" s="390"/>
      <c r="Z33" s="409"/>
      <c r="AA33" s="8"/>
      <c r="AB33" s="381" t="s">
        <v>48</v>
      </c>
      <c r="AC33" s="382"/>
      <c r="AD33" s="382"/>
      <c r="AE33" s="382"/>
      <c r="AF33" s="383"/>
      <c r="AG33" s="384">
        <v>1</v>
      </c>
      <c r="AH33" s="382"/>
      <c r="AI33" s="385"/>
      <c r="AJ33" s="384" t="s">
        <v>71</v>
      </c>
      <c r="AK33" s="382"/>
      <c r="AL33" s="385"/>
      <c r="AM33" s="10"/>
      <c r="AN33" s="395"/>
      <c r="AO33" s="396"/>
      <c r="AP33" s="397"/>
      <c r="AQ33" s="376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80"/>
    </row>
    <row r="34" spans="2:54" ht="39" customHeight="1">
      <c r="B34" s="362">
        <v>1</v>
      </c>
      <c r="C34" s="363"/>
      <c r="D34" s="362">
        <v>33</v>
      </c>
      <c r="E34" s="362"/>
      <c r="F34" s="362"/>
      <c r="G34" s="362"/>
      <c r="H34" s="362">
        <v>6</v>
      </c>
      <c r="I34" s="362"/>
      <c r="J34" s="362"/>
      <c r="K34" s="362" t="s">
        <v>72</v>
      </c>
      <c r="L34" s="363"/>
      <c r="M34" s="363"/>
      <c r="N34" s="363"/>
      <c r="O34" s="362"/>
      <c r="P34" s="363"/>
      <c r="Q34" s="363"/>
      <c r="R34" s="364"/>
      <c r="S34" s="365"/>
      <c r="T34" s="365"/>
      <c r="U34" s="362">
        <v>13</v>
      </c>
      <c r="V34" s="363"/>
      <c r="W34" s="363"/>
      <c r="X34" s="362">
        <v>52</v>
      </c>
      <c r="Y34" s="363"/>
      <c r="Z34" s="363"/>
      <c r="AA34" s="8"/>
      <c r="AB34" s="381" t="s">
        <v>39</v>
      </c>
      <c r="AC34" s="401"/>
      <c r="AD34" s="401"/>
      <c r="AE34" s="401"/>
      <c r="AF34" s="402"/>
      <c r="AG34" s="384">
        <v>3</v>
      </c>
      <c r="AH34" s="403"/>
      <c r="AI34" s="404"/>
      <c r="AJ34" s="384">
        <v>4</v>
      </c>
      <c r="AK34" s="403"/>
      <c r="AL34" s="404"/>
      <c r="AM34" s="10"/>
      <c r="AN34" s="398"/>
      <c r="AO34" s="399"/>
      <c r="AP34" s="400"/>
      <c r="AQ34" s="378"/>
      <c r="AR34" s="379"/>
      <c r="AS34" s="379"/>
      <c r="AT34" s="379"/>
      <c r="AU34" s="379"/>
      <c r="AV34" s="379"/>
      <c r="AW34" s="379"/>
      <c r="AX34" s="379"/>
      <c r="AY34" s="377"/>
      <c r="AZ34" s="377"/>
      <c r="BA34" s="377"/>
      <c r="BB34" s="380"/>
    </row>
    <row r="35" spans="2:54" ht="27" customHeight="1">
      <c r="B35" s="372">
        <v>2</v>
      </c>
      <c r="C35" s="373"/>
      <c r="D35" s="372"/>
      <c r="E35" s="373"/>
      <c r="F35" s="373"/>
      <c r="G35" s="373"/>
      <c r="H35" s="372"/>
      <c r="I35" s="373"/>
      <c r="J35" s="373"/>
      <c r="K35" s="362">
        <v>4</v>
      </c>
      <c r="L35" s="363"/>
      <c r="M35" s="363"/>
      <c r="N35" s="363"/>
      <c r="O35" s="362">
        <v>12</v>
      </c>
      <c r="P35" s="363"/>
      <c r="Q35" s="363"/>
      <c r="R35" s="364">
        <v>1</v>
      </c>
      <c r="S35" s="365"/>
      <c r="T35" s="365"/>
      <c r="U35" s="362"/>
      <c r="V35" s="363"/>
      <c r="W35" s="363"/>
      <c r="X35" s="372">
        <v>17</v>
      </c>
      <c r="Y35" s="373"/>
      <c r="Z35" s="373"/>
      <c r="AA35" s="8"/>
      <c r="AB35" s="358"/>
      <c r="AC35" s="359"/>
      <c r="AD35" s="359"/>
      <c r="AE35" s="359"/>
      <c r="AF35" s="359"/>
      <c r="AG35" s="360"/>
      <c r="AH35" s="361"/>
      <c r="AI35" s="361"/>
      <c r="AJ35" s="354"/>
      <c r="AK35" s="355"/>
      <c r="AL35" s="356"/>
      <c r="AM35" s="7"/>
      <c r="AN35" s="375">
        <v>1</v>
      </c>
      <c r="AO35" s="375"/>
      <c r="AP35" s="375"/>
      <c r="AQ35" s="364" t="s">
        <v>135</v>
      </c>
      <c r="AR35" s="364"/>
      <c r="AS35" s="364"/>
      <c r="AT35" s="364"/>
      <c r="AU35" s="364"/>
      <c r="AV35" s="364"/>
      <c r="AW35" s="364"/>
      <c r="AX35" s="364"/>
      <c r="AY35" s="366">
        <v>3</v>
      </c>
      <c r="AZ35" s="367"/>
      <c r="BA35" s="367"/>
      <c r="BB35" s="368"/>
    </row>
    <row r="36" spans="2:54" ht="29.25" customHeight="1">
      <c r="B36" s="372" t="s">
        <v>1</v>
      </c>
      <c r="C36" s="373"/>
      <c r="D36" s="372">
        <v>33</v>
      </c>
      <c r="E36" s="373"/>
      <c r="F36" s="373"/>
      <c r="G36" s="373"/>
      <c r="H36" s="372">
        <v>6</v>
      </c>
      <c r="I36" s="373"/>
      <c r="J36" s="373"/>
      <c r="K36" s="372" t="s">
        <v>73</v>
      </c>
      <c r="L36" s="373"/>
      <c r="M36" s="373"/>
      <c r="N36" s="373"/>
      <c r="O36" s="372">
        <v>12</v>
      </c>
      <c r="P36" s="373"/>
      <c r="Q36" s="373"/>
      <c r="R36" s="364">
        <v>1</v>
      </c>
      <c r="S36" s="374"/>
      <c r="T36" s="374"/>
      <c r="U36" s="372">
        <v>13</v>
      </c>
      <c r="V36" s="373"/>
      <c r="W36" s="373"/>
      <c r="X36" s="372">
        <v>69</v>
      </c>
      <c r="Y36" s="373"/>
      <c r="Z36" s="373"/>
      <c r="AA36" s="8"/>
      <c r="AB36" s="359"/>
      <c r="AC36" s="359"/>
      <c r="AD36" s="359"/>
      <c r="AE36" s="359"/>
      <c r="AF36" s="359"/>
      <c r="AG36" s="361"/>
      <c r="AH36" s="361"/>
      <c r="AI36" s="361"/>
      <c r="AJ36" s="355"/>
      <c r="AK36" s="355"/>
      <c r="AL36" s="356"/>
      <c r="AM36" s="9"/>
      <c r="AN36" s="375"/>
      <c r="AO36" s="375"/>
      <c r="AP36" s="375"/>
      <c r="AQ36" s="363"/>
      <c r="AR36" s="363"/>
      <c r="AS36" s="363"/>
      <c r="AT36" s="363"/>
      <c r="AU36" s="363"/>
      <c r="AV36" s="363"/>
      <c r="AW36" s="363"/>
      <c r="AX36" s="363"/>
      <c r="AY36" s="369"/>
      <c r="AZ36" s="370"/>
      <c r="BA36" s="370"/>
      <c r="BB36" s="371"/>
    </row>
    <row r="37" spans="2:54" ht="19.5" customHeight="1">
      <c r="B37" s="350"/>
      <c r="C37" s="349"/>
      <c r="D37" s="351"/>
      <c r="E37" s="352"/>
      <c r="F37" s="352"/>
      <c r="G37" s="352"/>
      <c r="H37" s="350"/>
      <c r="I37" s="349"/>
      <c r="J37" s="349"/>
      <c r="K37" s="350"/>
      <c r="L37" s="349"/>
      <c r="M37" s="349"/>
      <c r="N37" s="349"/>
      <c r="O37" s="351"/>
      <c r="P37" s="352"/>
      <c r="Q37" s="352"/>
      <c r="R37" s="346"/>
      <c r="S37" s="353"/>
      <c r="T37" s="353"/>
      <c r="U37" s="348"/>
      <c r="V37" s="349"/>
      <c r="W37" s="349"/>
      <c r="X37" s="348"/>
      <c r="Y37" s="349"/>
      <c r="Z37" s="349"/>
      <c r="AA37" s="8"/>
      <c r="AM37" s="7"/>
      <c r="AN37" s="357"/>
      <c r="AO37" s="357"/>
      <c r="AP37" s="357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</row>
    <row r="38" spans="2:54" ht="21.75" customHeight="1">
      <c r="B38" s="350"/>
      <c r="C38" s="349"/>
      <c r="D38" s="351"/>
      <c r="E38" s="352"/>
      <c r="F38" s="352"/>
      <c r="G38" s="352"/>
      <c r="H38" s="350"/>
      <c r="I38" s="349"/>
      <c r="J38" s="349"/>
      <c r="K38" s="348"/>
      <c r="L38" s="349"/>
      <c r="M38" s="349"/>
      <c r="N38" s="349"/>
      <c r="O38" s="351"/>
      <c r="P38" s="352"/>
      <c r="Q38" s="352"/>
      <c r="R38" s="346"/>
      <c r="S38" s="353"/>
      <c r="T38" s="353"/>
      <c r="U38" s="350"/>
      <c r="V38" s="349"/>
      <c r="W38" s="349"/>
      <c r="X38" s="348"/>
      <c r="Y38" s="349"/>
      <c r="Z38" s="349"/>
      <c r="AA38" s="8"/>
      <c r="AM38" s="7"/>
      <c r="AN38" s="357"/>
      <c r="AO38" s="357"/>
      <c r="AP38" s="357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</row>
  </sheetData>
  <sheetProtection selectLockedCells="1" selectUnlockedCells="1"/>
  <mergeCells count="107">
    <mergeCell ref="B2:P2"/>
    <mergeCell ref="Q2:AO2"/>
    <mergeCell ref="AP2:BB4"/>
    <mergeCell ref="B3:P3"/>
    <mergeCell ref="B4:P4"/>
    <mergeCell ref="Q4:AO4"/>
    <mergeCell ref="Q14:AN15"/>
    <mergeCell ref="AP14:BB14"/>
    <mergeCell ref="B5:P5"/>
    <mergeCell ref="AO5:BB9"/>
    <mergeCell ref="B6:P6"/>
    <mergeCell ref="B8:P8"/>
    <mergeCell ref="Q8:AN8"/>
    <mergeCell ref="B9:P9"/>
    <mergeCell ref="Q9:AL9"/>
    <mergeCell ref="Q10:AL10"/>
    <mergeCell ref="AO10:BB10"/>
    <mergeCell ref="Q11:AN12"/>
    <mergeCell ref="AO11:BB11"/>
    <mergeCell ref="Q13:AN13"/>
    <mergeCell ref="B17:BB17"/>
    <mergeCell ref="B20:B21"/>
    <mergeCell ref="C20:F20"/>
    <mergeCell ref="G20:J20"/>
    <mergeCell ref="K20:N20"/>
    <mergeCell ref="O20:S20"/>
    <mergeCell ref="T20:X20"/>
    <mergeCell ref="Y20:AB20"/>
    <mergeCell ref="AC20:AF20"/>
    <mergeCell ref="AP20:AS20"/>
    <mergeCell ref="AT20:AW20"/>
    <mergeCell ref="AX20:BB20"/>
    <mergeCell ref="B24:BB24"/>
    <mergeCell ref="O31:Q33"/>
    <mergeCell ref="R31:T33"/>
    <mergeCell ref="AG20:AJ20"/>
    <mergeCell ref="AK20:AO20"/>
    <mergeCell ref="B31:C33"/>
    <mergeCell ref="D31:G33"/>
    <mergeCell ref="H31:J33"/>
    <mergeCell ref="K31:N33"/>
    <mergeCell ref="U31:W33"/>
    <mergeCell ref="X31:Z33"/>
    <mergeCell ref="AB31:AF32"/>
    <mergeCell ref="AG31:AI32"/>
    <mergeCell ref="B34:C34"/>
    <mergeCell ref="D34:G34"/>
    <mergeCell ref="H34:J34"/>
    <mergeCell ref="K34:N34"/>
    <mergeCell ref="X34:Z34"/>
    <mergeCell ref="R34:T34"/>
    <mergeCell ref="U34:W34"/>
    <mergeCell ref="AQ31:AX34"/>
    <mergeCell ref="AY31:BB34"/>
    <mergeCell ref="AB33:AF33"/>
    <mergeCell ref="AG33:AI33"/>
    <mergeCell ref="AJ33:AL33"/>
    <mergeCell ref="AJ31:AL32"/>
    <mergeCell ref="AN31:AP34"/>
    <mergeCell ref="AB34:AF34"/>
    <mergeCell ref="AG34:AI34"/>
    <mergeCell ref="AJ34:AL34"/>
    <mergeCell ref="O34:Q34"/>
    <mergeCell ref="B35:C35"/>
    <mergeCell ref="D35:G35"/>
    <mergeCell ref="H35:J35"/>
    <mergeCell ref="K35:N35"/>
    <mergeCell ref="AN35:AP36"/>
    <mergeCell ref="B36:C36"/>
    <mergeCell ref="D36:G36"/>
    <mergeCell ref="H36:J36"/>
    <mergeCell ref="K36:N36"/>
    <mergeCell ref="AQ35:AX36"/>
    <mergeCell ref="AY35:BB36"/>
    <mergeCell ref="O36:Q36"/>
    <mergeCell ref="R36:T36"/>
    <mergeCell ref="U36:W36"/>
    <mergeCell ref="X36:Z36"/>
    <mergeCell ref="X35:Z35"/>
    <mergeCell ref="B37:C37"/>
    <mergeCell ref="D37:G37"/>
    <mergeCell ref="H37:J37"/>
    <mergeCell ref="K37:N37"/>
    <mergeCell ref="O35:Q35"/>
    <mergeCell ref="R35:T35"/>
    <mergeCell ref="O37:Q37"/>
    <mergeCell ref="R37:T37"/>
    <mergeCell ref="AQ38:AX38"/>
    <mergeCell ref="AJ35:AL36"/>
    <mergeCell ref="AN37:AP37"/>
    <mergeCell ref="AN38:AP38"/>
    <mergeCell ref="U37:W37"/>
    <mergeCell ref="X37:Z37"/>
    <mergeCell ref="AB35:AF36"/>
    <mergeCell ref="AG35:AI36"/>
    <mergeCell ref="U38:W38"/>
    <mergeCell ref="U35:W35"/>
    <mergeCell ref="AY38:BB38"/>
    <mergeCell ref="AQ37:AX37"/>
    <mergeCell ref="AY37:BB37"/>
    <mergeCell ref="X38:Z38"/>
    <mergeCell ref="B38:C38"/>
    <mergeCell ref="D38:G38"/>
    <mergeCell ref="H38:J38"/>
    <mergeCell ref="K38:N38"/>
    <mergeCell ref="O38:Q38"/>
    <mergeCell ref="R38:T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1"/>
  <sheetViews>
    <sheetView tabSelected="1" view="pageBreakPreview" zoomScale="85" zoomScaleSheetLayoutView="85" zoomScalePageLayoutView="0" workbookViewId="0" topLeftCell="B1">
      <selection activeCell="C14" sqref="C14"/>
    </sheetView>
  </sheetViews>
  <sheetFormatPr defaultColWidth="9.00390625" defaultRowHeight="12.75"/>
  <cols>
    <col min="1" max="1" width="0" style="0" hidden="1" customWidth="1"/>
    <col min="2" max="2" width="11.625" style="221" customWidth="1"/>
    <col min="3" max="3" width="59.625" style="221" customWidth="1"/>
    <col min="4" max="4" width="5.375" style="221" customWidth="1"/>
    <col min="5" max="6" width="5.75390625" style="221" customWidth="1"/>
    <col min="7" max="7" width="5.25390625" style="221" customWidth="1"/>
    <col min="8" max="8" width="6.75390625" style="221" customWidth="1"/>
    <col min="9" max="9" width="8.875" style="221" customWidth="1"/>
    <col min="10" max="10" width="7.125" style="221" customWidth="1"/>
    <col min="11" max="11" width="7.875" style="221" customWidth="1"/>
    <col min="12" max="12" width="7.75390625" style="221" customWidth="1"/>
    <col min="13" max="13" width="7.25390625" style="221" customWidth="1"/>
    <col min="14" max="14" width="9.00390625" style="221" customWidth="1"/>
    <col min="15" max="15" width="6.625" style="221" hidden="1" customWidth="1"/>
    <col min="16" max="16" width="6.75390625" style="221" hidden="1" customWidth="1"/>
    <col min="17" max="17" width="6.375" style="222" hidden="1" customWidth="1"/>
    <col min="18" max="18" width="7.625" style="221" customWidth="1"/>
    <col min="19" max="19" width="6.125" style="221" hidden="1" customWidth="1"/>
    <col min="20" max="20" width="8.875" style="222" customWidth="1"/>
    <col min="21" max="26" width="9.125" style="0" customWidth="1"/>
    <col min="27" max="36" width="9.125" style="0" hidden="1" customWidth="1"/>
    <col min="37" max="41" width="0" style="0" hidden="1" customWidth="1"/>
  </cols>
  <sheetData>
    <row r="1" spans="2:27" s="33" customFormat="1" ht="19.5" customHeight="1" thickBot="1">
      <c r="B1" s="471" t="s">
        <v>146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32"/>
      <c r="V1" s="32"/>
      <c r="W1" s="32"/>
      <c r="X1" s="32"/>
      <c r="Y1" s="32"/>
      <c r="Z1" s="32"/>
      <c r="AA1" s="32"/>
    </row>
    <row r="2" spans="2:27" s="33" customFormat="1" ht="24" customHeight="1">
      <c r="B2" s="481" t="s">
        <v>13</v>
      </c>
      <c r="C2" s="463" t="s">
        <v>10</v>
      </c>
      <c r="D2" s="468" t="s">
        <v>86</v>
      </c>
      <c r="E2" s="469"/>
      <c r="F2" s="468" t="s">
        <v>55</v>
      </c>
      <c r="G2" s="468"/>
      <c r="H2" s="485" t="s">
        <v>16</v>
      </c>
      <c r="I2" s="484" t="s">
        <v>2</v>
      </c>
      <c r="J2" s="468"/>
      <c r="K2" s="468"/>
      <c r="L2" s="468"/>
      <c r="M2" s="468"/>
      <c r="N2" s="475" t="s">
        <v>42</v>
      </c>
      <c r="O2" s="468" t="s">
        <v>94</v>
      </c>
      <c r="P2" s="468"/>
      <c r="Q2" s="502"/>
      <c r="R2" s="523" t="s">
        <v>87</v>
      </c>
      <c r="S2" s="524"/>
      <c r="T2" s="524"/>
      <c r="U2" s="524"/>
      <c r="V2" s="34"/>
      <c r="W2" s="34"/>
      <c r="X2" s="34"/>
      <c r="Y2" s="34"/>
      <c r="Z2" s="34"/>
      <c r="AA2" s="32"/>
    </row>
    <row r="3" spans="2:26" s="33" customFormat="1" ht="38.25" customHeight="1">
      <c r="B3" s="482"/>
      <c r="C3" s="464"/>
      <c r="D3" s="470"/>
      <c r="E3" s="470"/>
      <c r="F3" s="472"/>
      <c r="G3" s="472"/>
      <c r="H3" s="486"/>
      <c r="I3" s="476" t="s">
        <v>3</v>
      </c>
      <c r="J3" s="464" t="s">
        <v>4</v>
      </c>
      <c r="K3" s="464"/>
      <c r="L3" s="464"/>
      <c r="M3" s="464"/>
      <c r="N3" s="461"/>
      <c r="O3" s="472"/>
      <c r="P3" s="472"/>
      <c r="Q3" s="503"/>
      <c r="R3" s="525"/>
      <c r="S3" s="526"/>
      <c r="T3" s="526"/>
      <c r="U3" s="526"/>
      <c r="V3" s="34"/>
      <c r="W3" s="34"/>
      <c r="X3" s="34"/>
      <c r="Y3" s="34"/>
      <c r="Z3" s="34"/>
    </row>
    <row r="4" spans="2:21" s="33" customFormat="1" ht="19.5" customHeight="1">
      <c r="B4" s="482"/>
      <c r="C4" s="464"/>
      <c r="D4" s="461" t="s">
        <v>5</v>
      </c>
      <c r="E4" s="461" t="s">
        <v>6</v>
      </c>
      <c r="F4" s="479" t="s">
        <v>56</v>
      </c>
      <c r="G4" s="479" t="s">
        <v>57</v>
      </c>
      <c r="H4" s="486"/>
      <c r="I4" s="476"/>
      <c r="J4" s="461" t="s">
        <v>1</v>
      </c>
      <c r="K4" s="461" t="s">
        <v>7</v>
      </c>
      <c r="L4" s="461" t="s">
        <v>8</v>
      </c>
      <c r="M4" s="461" t="s">
        <v>9</v>
      </c>
      <c r="N4" s="461"/>
      <c r="O4" s="464" t="s">
        <v>47</v>
      </c>
      <c r="P4" s="464"/>
      <c r="Q4" s="478"/>
      <c r="R4" s="473" t="s">
        <v>47</v>
      </c>
      <c r="S4" s="464"/>
      <c r="T4" s="474"/>
      <c r="U4" s="49" t="s">
        <v>151</v>
      </c>
    </row>
    <row r="5" spans="2:21" s="33" customFormat="1" ht="19.5" customHeight="1">
      <c r="B5" s="482"/>
      <c r="C5" s="464"/>
      <c r="D5" s="461"/>
      <c r="E5" s="461"/>
      <c r="F5" s="479"/>
      <c r="G5" s="479"/>
      <c r="H5" s="486"/>
      <c r="I5" s="476"/>
      <c r="J5" s="461"/>
      <c r="K5" s="461"/>
      <c r="L5" s="461"/>
      <c r="M5" s="461"/>
      <c r="N5" s="461"/>
      <c r="O5" s="47">
        <v>1</v>
      </c>
      <c r="P5" s="47">
        <v>2</v>
      </c>
      <c r="Q5" s="48">
        <v>3</v>
      </c>
      <c r="R5" s="49">
        <v>1</v>
      </c>
      <c r="S5" s="47" t="s">
        <v>88</v>
      </c>
      <c r="T5" s="50">
        <v>2</v>
      </c>
      <c r="U5" s="50">
        <v>3</v>
      </c>
    </row>
    <row r="6" spans="2:21" s="33" customFormat="1" ht="8.25" customHeight="1">
      <c r="B6" s="482"/>
      <c r="C6" s="464"/>
      <c r="D6" s="461"/>
      <c r="E6" s="461"/>
      <c r="F6" s="479"/>
      <c r="G6" s="479"/>
      <c r="H6" s="486"/>
      <c r="I6" s="476"/>
      <c r="J6" s="461"/>
      <c r="K6" s="461"/>
      <c r="L6" s="461"/>
      <c r="M6" s="461"/>
      <c r="N6" s="461"/>
      <c r="O6" s="51"/>
      <c r="P6" s="51"/>
      <c r="Q6" s="52"/>
      <c r="R6" s="53"/>
      <c r="S6" s="51"/>
      <c r="T6" s="54"/>
      <c r="U6" s="50"/>
    </row>
    <row r="7" spans="2:21" s="33" customFormat="1" ht="19.5" customHeight="1" thickBot="1">
      <c r="B7" s="483"/>
      <c r="C7" s="465"/>
      <c r="D7" s="462"/>
      <c r="E7" s="462"/>
      <c r="F7" s="480"/>
      <c r="G7" s="480"/>
      <c r="H7" s="487"/>
      <c r="I7" s="477"/>
      <c r="J7" s="462"/>
      <c r="K7" s="462"/>
      <c r="L7" s="462"/>
      <c r="M7" s="462"/>
      <c r="N7" s="462"/>
      <c r="O7" s="89">
        <v>18</v>
      </c>
      <c r="P7" s="89">
        <v>11</v>
      </c>
      <c r="Q7" s="90">
        <v>11</v>
      </c>
      <c r="R7" s="91">
        <v>15</v>
      </c>
      <c r="S7" s="89">
        <v>9</v>
      </c>
      <c r="T7" s="92">
        <v>9</v>
      </c>
      <c r="U7" s="50">
        <v>17</v>
      </c>
    </row>
    <row r="8" spans="2:34" s="33" customFormat="1" ht="19.5" customHeight="1" thickBot="1">
      <c r="B8" s="87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88">
        <v>7</v>
      </c>
      <c r="I8" s="88">
        <v>8</v>
      </c>
      <c r="J8" s="88">
        <v>9</v>
      </c>
      <c r="K8" s="88">
        <v>10</v>
      </c>
      <c r="L8" s="88">
        <v>11</v>
      </c>
      <c r="M8" s="88">
        <v>12</v>
      </c>
      <c r="N8" s="88">
        <v>13</v>
      </c>
      <c r="O8" s="88">
        <v>27</v>
      </c>
      <c r="P8" s="88">
        <v>28</v>
      </c>
      <c r="Q8" s="202">
        <v>29</v>
      </c>
      <c r="R8" s="87">
        <v>14</v>
      </c>
      <c r="S8" s="88"/>
      <c r="T8" s="202">
        <v>15</v>
      </c>
      <c r="U8" s="47">
        <v>16</v>
      </c>
      <c r="AF8" s="246">
        <v>1</v>
      </c>
      <c r="AG8" s="247" t="s">
        <v>88</v>
      </c>
      <c r="AH8" s="248" t="s">
        <v>89</v>
      </c>
    </row>
    <row r="9" spans="2:21" s="35" customFormat="1" ht="19.5" customHeight="1" thickBot="1">
      <c r="B9" s="504" t="s">
        <v>63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307"/>
    </row>
    <row r="10" spans="2:21" s="33" customFormat="1" ht="19.5" customHeight="1" thickBot="1">
      <c r="B10" s="466" t="s">
        <v>102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249"/>
    </row>
    <row r="11" spans="2:21" s="33" customFormat="1" ht="19.5" customHeight="1">
      <c r="B11" s="119" t="s">
        <v>77</v>
      </c>
      <c r="C11" s="142" t="s">
        <v>17</v>
      </c>
      <c r="D11" s="100"/>
      <c r="E11" s="100"/>
      <c r="F11" s="100"/>
      <c r="G11" s="101"/>
      <c r="H11" s="143">
        <v>3.5</v>
      </c>
      <c r="I11" s="104">
        <f>H11*30</f>
        <v>105</v>
      </c>
      <c r="J11" s="100">
        <v>70</v>
      </c>
      <c r="K11" s="100"/>
      <c r="L11" s="100"/>
      <c r="M11" s="100">
        <v>70</v>
      </c>
      <c r="N11" s="100">
        <f aca="true" t="shared" si="0" ref="N11:N17">I11-J11</f>
        <v>35</v>
      </c>
      <c r="O11" s="100"/>
      <c r="P11" s="100"/>
      <c r="Q11" s="226"/>
      <c r="R11" s="227"/>
      <c r="S11" s="100"/>
      <c r="T11" s="315"/>
      <c r="U11" s="249"/>
    </row>
    <row r="12" spans="2:21" s="33" customFormat="1" ht="19.5" customHeight="1">
      <c r="B12" s="119"/>
      <c r="C12" s="203" t="s">
        <v>17</v>
      </c>
      <c r="D12" s="37"/>
      <c r="E12" s="37">
        <v>1</v>
      </c>
      <c r="F12" s="37"/>
      <c r="G12" s="44"/>
      <c r="H12" s="78">
        <v>1.5</v>
      </c>
      <c r="I12" s="110">
        <f>H12*30</f>
        <v>45</v>
      </c>
      <c r="J12" s="37">
        <v>30</v>
      </c>
      <c r="K12" s="37"/>
      <c r="L12" s="37"/>
      <c r="M12" s="37">
        <v>30</v>
      </c>
      <c r="N12" s="37">
        <f t="shared" si="0"/>
        <v>15</v>
      </c>
      <c r="O12" s="37"/>
      <c r="P12" s="37"/>
      <c r="Q12" s="65"/>
      <c r="R12" s="75">
        <v>2</v>
      </c>
      <c r="S12" s="37"/>
      <c r="T12" s="252"/>
      <c r="U12" s="249"/>
    </row>
    <row r="13" spans="2:39" s="33" customFormat="1" ht="19.5" customHeight="1">
      <c r="B13" s="228"/>
      <c r="C13" s="203" t="s">
        <v>17</v>
      </c>
      <c r="D13" s="37">
        <v>2</v>
      </c>
      <c r="E13" s="37"/>
      <c r="F13" s="37"/>
      <c r="G13" s="44"/>
      <c r="H13" s="38">
        <v>2</v>
      </c>
      <c r="I13" s="37">
        <f>H13*30</f>
        <v>60</v>
      </c>
      <c r="J13" s="37">
        <v>18</v>
      </c>
      <c r="K13" s="37"/>
      <c r="L13" s="37"/>
      <c r="M13" s="37">
        <v>18</v>
      </c>
      <c r="N13" s="37">
        <f t="shared" si="0"/>
        <v>42</v>
      </c>
      <c r="O13" s="37"/>
      <c r="P13" s="37"/>
      <c r="Q13" s="37"/>
      <c r="R13" s="37"/>
      <c r="S13" s="37"/>
      <c r="T13" s="252">
        <v>1</v>
      </c>
      <c r="U13" s="249"/>
      <c r="AM13" s="33" t="s">
        <v>142</v>
      </c>
    </row>
    <row r="14" spans="1:34" s="33" customFormat="1" ht="31.5" customHeight="1">
      <c r="A14" s="33" t="s">
        <v>114</v>
      </c>
      <c r="B14" s="120" t="s">
        <v>78</v>
      </c>
      <c r="C14" s="39" t="s">
        <v>58</v>
      </c>
      <c r="D14" s="60"/>
      <c r="E14" s="60">
        <v>1</v>
      </c>
      <c r="F14" s="60"/>
      <c r="G14" s="40"/>
      <c r="H14" s="270">
        <v>3</v>
      </c>
      <c r="I14" s="37">
        <f>H14*30</f>
        <v>90</v>
      </c>
      <c r="J14" s="60">
        <v>30</v>
      </c>
      <c r="K14" s="60">
        <v>15</v>
      </c>
      <c r="L14" s="60"/>
      <c r="M14" s="60">
        <v>15</v>
      </c>
      <c r="N14" s="60">
        <f t="shared" si="0"/>
        <v>60</v>
      </c>
      <c r="O14" s="44"/>
      <c r="P14" s="44"/>
      <c r="Q14" s="44"/>
      <c r="R14" s="257">
        <v>2</v>
      </c>
      <c r="S14" s="44"/>
      <c r="T14" s="77"/>
      <c r="U14" s="249"/>
      <c r="AF14" s="249" t="str">
        <f aca="true" t="shared" si="1" ref="AF14:AH46">IF(R14&lt;&gt;"",$A14,"")</f>
        <v>еса</v>
      </c>
      <c r="AG14" s="249">
        <f t="shared" si="1"/>
      </c>
      <c r="AH14" s="249">
        <f t="shared" si="1"/>
      </c>
    </row>
    <row r="15" spans="2:34" s="33" customFormat="1" ht="45.75" customHeight="1" hidden="1">
      <c r="B15" s="120"/>
      <c r="C15" s="55"/>
      <c r="D15" s="56"/>
      <c r="E15" s="56"/>
      <c r="F15" s="56"/>
      <c r="G15" s="61"/>
      <c r="H15" s="79"/>
      <c r="I15" s="104"/>
      <c r="J15" s="56"/>
      <c r="K15" s="56"/>
      <c r="L15" s="56"/>
      <c r="M15" s="56"/>
      <c r="N15" s="60">
        <f t="shared" si="0"/>
        <v>0</v>
      </c>
      <c r="O15" s="57"/>
      <c r="P15" s="57"/>
      <c r="Q15" s="58"/>
      <c r="R15" s="114"/>
      <c r="S15" s="60"/>
      <c r="T15" s="316"/>
      <c r="U15" s="249"/>
      <c r="AF15" s="249">
        <f t="shared" si="1"/>
      </c>
      <c r="AG15" s="249">
        <f t="shared" si="1"/>
      </c>
      <c r="AH15" s="249">
        <f t="shared" si="1"/>
      </c>
    </row>
    <row r="16" spans="2:34" s="33" customFormat="1" ht="45.75" customHeight="1" hidden="1">
      <c r="B16" s="201"/>
      <c r="C16" s="93"/>
      <c r="D16" s="94"/>
      <c r="E16" s="94"/>
      <c r="F16" s="94"/>
      <c r="G16" s="95"/>
      <c r="H16" s="106"/>
      <c r="I16" s="75"/>
      <c r="J16" s="94"/>
      <c r="K16" s="94"/>
      <c r="L16" s="94"/>
      <c r="M16" s="94"/>
      <c r="N16" s="60">
        <f t="shared" si="0"/>
        <v>0</v>
      </c>
      <c r="O16" s="96"/>
      <c r="P16" s="96"/>
      <c r="Q16" s="97"/>
      <c r="R16" s="114"/>
      <c r="S16" s="98"/>
      <c r="T16" s="317"/>
      <c r="U16" s="249"/>
      <c r="AF16" s="249">
        <f t="shared" si="1"/>
      </c>
      <c r="AG16" s="249">
        <f t="shared" si="1"/>
      </c>
      <c r="AH16" s="249">
        <f t="shared" si="1"/>
      </c>
    </row>
    <row r="17" spans="1:34" s="33" customFormat="1" ht="30.75" customHeight="1" thickBot="1">
      <c r="A17" s="33" t="s">
        <v>115</v>
      </c>
      <c r="B17" s="201" t="s">
        <v>81</v>
      </c>
      <c r="C17" s="62" t="s">
        <v>62</v>
      </c>
      <c r="D17" s="37">
        <v>1</v>
      </c>
      <c r="E17" s="37"/>
      <c r="F17" s="37"/>
      <c r="G17" s="45"/>
      <c r="H17" s="78">
        <v>3</v>
      </c>
      <c r="I17" s="109">
        <f>H17*30</f>
        <v>90</v>
      </c>
      <c r="J17" s="37">
        <v>30</v>
      </c>
      <c r="K17" s="37">
        <v>20</v>
      </c>
      <c r="L17" s="37"/>
      <c r="M17" s="37">
        <v>10</v>
      </c>
      <c r="N17" s="60">
        <f t="shared" si="0"/>
        <v>60</v>
      </c>
      <c r="O17" s="57"/>
      <c r="P17" s="63"/>
      <c r="Q17" s="64"/>
      <c r="R17" s="42">
        <v>2</v>
      </c>
      <c r="S17" s="40"/>
      <c r="T17" s="252"/>
      <c r="U17" s="249"/>
      <c r="AF17" s="249" t="str">
        <f t="shared" si="1"/>
        <v>хіоп</v>
      </c>
      <c r="AG17" s="249">
        <f t="shared" si="1"/>
      </c>
      <c r="AH17" s="249">
        <f t="shared" si="1"/>
      </c>
    </row>
    <row r="18" spans="2:37" s="33" customFormat="1" ht="19.5" customHeight="1" thickBot="1">
      <c r="B18" s="490" t="s">
        <v>64</v>
      </c>
      <c r="C18" s="491"/>
      <c r="D18" s="117"/>
      <c r="E18" s="117"/>
      <c r="F18" s="117"/>
      <c r="G18" s="117"/>
      <c r="H18" s="137">
        <f>H11+H14+H17</f>
        <v>9.5</v>
      </c>
      <c r="I18" s="141">
        <f>I14+I17+I11</f>
        <v>285</v>
      </c>
      <c r="J18" s="141">
        <f>J11+J14+J17</f>
        <v>130</v>
      </c>
      <c r="K18" s="141">
        <f>K14+K17</f>
        <v>35</v>
      </c>
      <c r="L18" s="141"/>
      <c r="M18" s="141">
        <f>M11+M14+M17</f>
        <v>95</v>
      </c>
      <c r="N18" s="141">
        <f>N11+N14+N17</f>
        <v>155</v>
      </c>
      <c r="O18" s="158"/>
      <c r="P18" s="159"/>
      <c r="Q18" s="160"/>
      <c r="R18" s="161">
        <f>R12+R14+R17</f>
        <v>6</v>
      </c>
      <c r="S18" s="162"/>
      <c r="T18" s="70">
        <f>T13</f>
        <v>1</v>
      </c>
      <c r="U18" s="249"/>
      <c r="AF18" s="249"/>
      <c r="AG18" s="249"/>
      <c r="AH18" s="249"/>
      <c r="AJ18" s="33">
        <f>30*H18</f>
        <v>285</v>
      </c>
      <c r="AK18" s="33">
        <f>H18*30</f>
        <v>285</v>
      </c>
    </row>
    <row r="19" spans="2:34" s="33" customFormat="1" ht="19.5" customHeight="1" thickBot="1">
      <c r="B19" s="509" t="s">
        <v>104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249"/>
      <c r="AF19" s="249">
        <f t="shared" si="1"/>
      </c>
      <c r="AG19" s="249">
        <f t="shared" si="1"/>
      </c>
      <c r="AH19" s="249">
        <f t="shared" si="1"/>
      </c>
    </row>
    <row r="20" spans="2:34" s="197" customFormat="1" ht="37.5" customHeight="1">
      <c r="B20" s="180" t="s">
        <v>77</v>
      </c>
      <c r="C20" s="207" t="s">
        <v>74</v>
      </c>
      <c r="D20" s="208">
        <v>1</v>
      </c>
      <c r="E20" s="208"/>
      <c r="F20" s="208"/>
      <c r="G20" s="208"/>
      <c r="H20" s="208">
        <v>4</v>
      </c>
      <c r="I20" s="208">
        <f aca="true" t="shared" si="2" ref="I20:I25">H20*30</f>
        <v>120</v>
      </c>
      <c r="J20" s="208">
        <v>45</v>
      </c>
      <c r="K20" s="208">
        <v>30</v>
      </c>
      <c r="L20" s="208">
        <v>15</v>
      </c>
      <c r="M20" s="208"/>
      <c r="N20" s="208">
        <f aca="true" t="shared" si="3" ref="N20:N25">I20-J20</f>
        <v>75</v>
      </c>
      <c r="O20" s="208"/>
      <c r="P20" s="208"/>
      <c r="Q20" s="103"/>
      <c r="R20" s="208">
        <v>3</v>
      </c>
      <c r="S20" s="208"/>
      <c r="T20" s="318"/>
      <c r="U20" s="333"/>
      <c r="AF20" s="307"/>
      <c r="AG20" s="307"/>
      <c r="AH20" s="307"/>
    </row>
    <row r="21" spans="2:34" s="197" customFormat="1" ht="37.5" customHeight="1">
      <c r="B21" s="180" t="s">
        <v>78</v>
      </c>
      <c r="C21" s="207" t="s">
        <v>116</v>
      </c>
      <c r="D21" s="208">
        <v>2</v>
      </c>
      <c r="E21" s="208"/>
      <c r="F21" s="208"/>
      <c r="G21" s="208"/>
      <c r="H21" s="208">
        <v>6.5</v>
      </c>
      <c r="I21" s="208">
        <f t="shared" si="2"/>
        <v>195</v>
      </c>
      <c r="J21" s="208">
        <f>K21+L21+M21</f>
        <v>72</v>
      </c>
      <c r="K21" s="208">
        <v>36</v>
      </c>
      <c r="L21" s="208">
        <v>18</v>
      </c>
      <c r="M21" s="208">
        <v>18</v>
      </c>
      <c r="N21" s="208">
        <f t="shared" si="3"/>
        <v>123</v>
      </c>
      <c r="O21" s="208"/>
      <c r="P21" s="208"/>
      <c r="Q21" s="103"/>
      <c r="R21" s="208"/>
      <c r="S21" s="208"/>
      <c r="T21" s="318">
        <v>4</v>
      </c>
      <c r="U21" s="333"/>
      <c r="AF21" s="307"/>
      <c r="AG21" s="307"/>
      <c r="AH21" s="307"/>
    </row>
    <row r="22" spans="1:34" s="245" customFormat="1" ht="34.5" customHeight="1">
      <c r="A22" s="197" t="s">
        <v>114</v>
      </c>
      <c r="B22" s="176" t="s">
        <v>81</v>
      </c>
      <c r="C22" s="175" t="s">
        <v>75</v>
      </c>
      <c r="D22" s="178"/>
      <c r="E22" s="178">
        <v>2</v>
      </c>
      <c r="F22" s="178"/>
      <c r="G22" s="199"/>
      <c r="H22" s="211">
        <v>3</v>
      </c>
      <c r="I22" s="178">
        <f t="shared" si="2"/>
        <v>90</v>
      </c>
      <c r="J22" s="178">
        <v>36</v>
      </c>
      <c r="K22" s="178">
        <v>18</v>
      </c>
      <c r="L22" s="178">
        <v>18</v>
      </c>
      <c r="M22" s="178"/>
      <c r="N22" s="178">
        <f t="shared" si="3"/>
        <v>54</v>
      </c>
      <c r="O22" s="178"/>
      <c r="P22" s="210">
        <v>4</v>
      </c>
      <c r="Q22" s="64"/>
      <c r="R22" s="178"/>
      <c r="S22" s="210"/>
      <c r="T22" s="319">
        <v>2</v>
      </c>
      <c r="U22" s="334"/>
      <c r="AF22" s="307">
        <f t="shared" si="1"/>
      </c>
      <c r="AG22" s="307">
        <f t="shared" si="1"/>
      </c>
      <c r="AH22" s="307" t="str">
        <f t="shared" si="1"/>
        <v>еса</v>
      </c>
    </row>
    <row r="23" spans="1:34" s="245" customFormat="1" ht="49.5" customHeight="1">
      <c r="A23" s="197"/>
      <c r="B23" s="176" t="s">
        <v>103</v>
      </c>
      <c r="C23" s="175" t="s">
        <v>118</v>
      </c>
      <c r="D23" s="178">
        <v>2</v>
      </c>
      <c r="E23" s="178"/>
      <c r="F23" s="178"/>
      <c r="G23" s="199"/>
      <c r="H23" s="211">
        <v>5.5</v>
      </c>
      <c r="I23" s="272">
        <f t="shared" si="2"/>
        <v>165</v>
      </c>
      <c r="J23" s="272">
        <f>L23+K23</f>
        <v>72</v>
      </c>
      <c r="K23" s="272">
        <v>36</v>
      </c>
      <c r="L23" s="272">
        <v>36</v>
      </c>
      <c r="M23" s="272"/>
      <c r="N23" s="272">
        <f t="shared" si="3"/>
        <v>93</v>
      </c>
      <c r="O23" s="178"/>
      <c r="P23" s="210"/>
      <c r="Q23" s="64"/>
      <c r="R23" s="178"/>
      <c r="S23" s="210"/>
      <c r="T23" s="319">
        <v>4</v>
      </c>
      <c r="U23" s="334"/>
      <c r="AF23" s="307"/>
      <c r="AG23" s="307"/>
      <c r="AH23" s="307"/>
    </row>
    <row r="24" spans="1:34" s="245" customFormat="1" ht="30.75" customHeight="1">
      <c r="A24" s="197" t="s">
        <v>114</v>
      </c>
      <c r="B24" s="176" t="s">
        <v>105</v>
      </c>
      <c r="C24" s="207" t="s">
        <v>96</v>
      </c>
      <c r="D24" s="178"/>
      <c r="E24" s="178">
        <v>2</v>
      </c>
      <c r="F24" s="178"/>
      <c r="G24" s="199"/>
      <c r="H24" s="195">
        <v>3</v>
      </c>
      <c r="I24" s="178">
        <f t="shared" si="2"/>
        <v>90</v>
      </c>
      <c r="J24" s="178">
        <v>36</v>
      </c>
      <c r="K24" s="178">
        <v>18</v>
      </c>
      <c r="L24" s="178">
        <v>18</v>
      </c>
      <c r="M24" s="178"/>
      <c r="N24" s="178">
        <f t="shared" si="3"/>
        <v>54</v>
      </c>
      <c r="O24" s="178">
        <v>2</v>
      </c>
      <c r="P24" s="200"/>
      <c r="Q24" s="58"/>
      <c r="R24" s="178"/>
      <c r="S24" s="200"/>
      <c r="T24" s="255">
        <v>2</v>
      </c>
      <c r="U24" s="334"/>
      <c r="AF24" s="307">
        <f t="shared" si="1"/>
      </c>
      <c r="AG24" s="307">
        <f t="shared" si="1"/>
      </c>
      <c r="AH24" s="307" t="str">
        <f t="shared" si="1"/>
        <v>еса</v>
      </c>
    </row>
    <row r="25" spans="1:34" s="245" customFormat="1" ht="19.5" customHeight="1">
      <c r="A25" s="197" t="s">
        <v>114</v>
      </c>
      <c r="B25" s="176" t="s">
        <v>106</v>
      </c>
      <c r="C25" s="175" t="s">
        <v>76</v>
      </c>
      <c r="D25" s="178"/>
      <c r="E25" s="178">
        <v>2</v>
      </c>
      <c r="F25" s="178"/>
      <c r="G25" s="199"/>
      <c r="H25" s="195">
        <v>3</v>
      </c>
      <c r="I25" s="178">
        <f t="shared" si="2"/>
        <v>90</v>
      </c>
      <c r="J25" s="178">
        <v>32</v>
      </c>
      <c r="K25" s="178">
        <v>27</v>
      </c>
      <c r="L25" s="178">
        <v>9</v>
      </c>
      <c r="M25" s="178"/>
      <c r="N25" s="178">
        <f t="shared" si="3"/>
        <v>58</v>
      </c>
      <c r="O25" s="178">
        <v>2</v>
      </c>
      <c r="P25" s="200"/>
      <c r="Q25" s="58"/>
      <c r="R25" s="178"/>
      <c r="S25" s="200"/>
      <c r="T25" s="255">
        <v>2</v>
      </c>
      <c r="U25" s="334"/>
      <c r="AF25" s="307">
        <f t="shared" si="1"/>
      </c>
      <c r="AG25" s="307">
        <f t="shared" si="1"/>
      </c>
      <c r="AH25" s="307" t="str">
        <f t="shared" si="1"/>
        <v>еса</v>
      </c>
    </row>
    <row r="26" spans="2:34" s="35" customFormat="1" ht="19.5" customHeight="1" thickBot="1">
      <c r="B26" s="111"/>
      <c r="C26" s="62"/>
      <c r="D26" s="37"/>
      <c r="E26" s="37"/>
      <c r="F26" s="37"/>
      <c r="G26" s="37"/>
      <c r="H26" s="78"/>
      <c r="I26" s="109"/>
      <c r="J26" s="56"/>
      <c r="K26" s="56"/>
      <c r="L26" s="56"/>
      <c r="M26" s="56"/>
      <c r="N26" s="56"/>
      <c r="O26" s="57"/>
      <c r="P26" s="57"/>
      <c r="Q26" s="58"/>
      <c r="R26" s="59"/>
      <c r="S26" s="60"/>
      <c r="T26" s="316"/>
      <c r="U26" s="307"/>
      <c r="AF26" s="307">
        <f t="shared" si="1"/>
      </c>
      <c r="AG26" s="307">
        <f t="shared" si="1"/>
      </c>
      <c r="AH26" s="307">
        <f t="shared" si="1"/>
      </c>
    </row>
    <row r="27" spans="2:37" s="35" customFormat="1" ht="19.5" customHeight="1" thickBot="1">
      <c r="B27" s="499" t="s">
        <v>107</v>
      </c>
      <c r="C27" s="500"/>
      <c r="D27" s="99"/>
      <c r="E27" s="99"/>
      <c r="F27" s="99"/>
      <c r="G27" s="234"/>
      <c r="H27" s="71">
        <f>H20+H21+H22+H23+H24+H25</f>
        <v>25</v>
      </c>
      <c r="I27" s="71">
        <f>I20+I21+I22+I23+I24+I25</f>
        <v>750</v>
      </c>
      <c r="J27" s="71">
        <f>J20+J21+J22+J23+J24+J25</f>
        <v>293</v>
      </c>
      <c r="K27" s="71">
        <f>K20+K21+K22+K23+K24+K25</f>
        <v>165</v>
      </c>
      <c r="L27" s="71">
        <f>L20+L21+L22+L23+L24+L25</f>
        <v>114</v>
      </c>
      <c r="M27" s="71">
        <f aca="true" t="shared" si="4" ref="M27:T27">SUM(M20:M26)</f>
        <v>18</v>
      </c>
      <c r="N27" s="71">
        <f>N20+N21+N22+N23+N24+N25</f>
        <v>457</v>
      </c>
      <c r="O27" s="71">
        <f t="shared" si="4"/>
        <v>4</v>
      </c>
      <c r="P27" s="71">
        <f t="shared" si="4"/>
        <v>4</v>
      </c>
      <c r="Q27" s="71">
        <f t="shared" si="4"/>
        <v>0</v>
      </c>
      <c r="R27" s="71">
        <f t="shared" si="4"/>
        <v>3</v>
      </c>
      <c r="S27" s="71">
        <f t="shared" si="4"/>
        <v>0</v>
      </c>
      <c r="T27" s="70">
        <f t="shared" si="4"/>
        <v>14</v>
      </c>
      <c r="U27" s="307"/>
      <c r="V27" s="35">
        <f>H27*30</f>
        <v>750</v>
      </c>
      <c r="AF27" s="307"/>
      <c r="AG27" s="307"/>
      <c r="AH27" s="307"/>
      <c r="AJ27" s="35">
        <f>30*H27</f>
        <v>750</v>
      </c>
      <c r="AK27" s="35">
        <f>H27*30</f>
        <v>750</v>
      </c>
    </row>
    <row r="28" spans="2:34" s="35" customFormat="1" ht="19.5" customHeight="1" thickBot="1">
      <c r="B28" s="506" t="s">
        <v>109</v>
      </c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307"/>
      <c r="AF28" s="307">
        <f t="shared" si="1"/>
      </c>
      <c r="AG28" s="307">
        <f t="shared" si="1"/>
      </c>
      <c r="AH28" s="307">
        <f t="shared" si="1"/>
      </c>
    </row>
    <row r="29" spans="1:34" s="35" customFormat="1" ht="19.5" customHeight="1">
      <c r="A29" s="35" t="s">
        <v>114</v>
      </c>
      <c r="B29" s="105" t="s">
        <v>77</v>
      </c>
      <c r="C29" s="145" t="s">
        <v>48</v>
      </c>
      <c r="D29" s="151"/>
      <c r="E29" s="188">
        <v>1</v>
      </c>
      <c r="F29" s="151"/>
      <c r="G29" s="152"/>
      <c r="H29" s="314" t="s">
        <v>81</v>
      </c>
      <c r="I29" s="156">
        <f>H29*30</f>
        <v>90</v>
      </c>
      <c r="J29" s="151"/>
      <c r="K29" s="151"/>
      <c r="L29" s="151"/>
      <c r="M29" s="151"/>
      <c r="N29" s="152"/>
      <c r="O29" s="149"/>
      <c r="P29" s="147"/>
      <c r="Q29" s="148"/>
      <c r="R29" s="150"/>
      <c r="S29" s="151"/>
      <c r="T29" s="148"/>
      <c r="U29" s="307"/>
      <c r="AF29" s="307">
        <f t="shared" si="1"/>
      </c>
      <c r="AG29" s="307">
        <f t="shared" si="1"/>
      </c>
      <c r="AH29" s="307">
        <f t="shared" si="1"/>
      </c>
    </row>
    <row r="30" spans="1:34" s="35" customFormat="1" ht="19.5" customHeight="1" thickBot="1">
      <c r="A30" s="35" t="s">
        <v>114</v>
      </c>
      <c r="B30" s="112" t="s">
        <v>78</v>
      </c>
      <c r="C30" s="62" t="s">
        <v>43</v>
      </c>
      <c r="D30" s="118"/>
      <c r="E30" s="118">
        <v>3</v>
      </c>
      <c r="F30" s="118"/>
      <c r="G30" s="146"/>
      <c r="H30" s="154">
        <v>6</v>
      </c>
      <c r="I30" s="75">
        <f>H30*30</f>
        <v>180</v>
      </c>
      <c r="J30" s="187"/>
      <c r="K30" s="187"/>
      <c r="L30" s="187"/>
      <c r="M30" s="187"/>
      <c r="N30" s="187"/>
      <c r="O30" s="123"/>
      <c r="P30" s="124"/>
      <c r="Q30" s="125"/>
      <c r="R30" s="144"/>
      <c r="S30" s="219"/>
      <c r="T30" s="320"/>
      <c r="U30" s="307"/>
      <c r="AF30" s="307">
        <f t="shared" si="1"/>
      </c>
      <c r="AG30" s="307">
        <f t="shared" si="1"/>
      </c>
      <c r="AH30" s="307">
        <f t="shared" si="1"/>
      </c>
    </row>
    <row r="31" spans="2:37" s="33" customFormat="1" ht="19.5" customHeight="1" thickBot="1">
      <c r="B31" s="494" t="s">
        <v>110</v>
      </c>
      <c r="C31" s="495"/>
      <c r="D31" s="126"/>
      <c r="E31" s="126"/>
      <c r="F31" s="126"/>
      <c r="G31" s="153"/>
      <c r="H31" s="157">
        <f>H29+H30</f>
        <v>9</v>
      </c>
      <c r="I31" s="115">
        <f>I29+I30</f>
        <v>270</v>
      </c>
      <c r="J31" s="127"/>
      <c r="K31" s="127"/>
      <c r="L31" s="127"/>
      <c r="M31" s="127"/>
      <c r="N31" s="128"/>
      <c r="O31" s="129"/>
      <c r="P31" s="130"/>
      <c r="Q31" s="131"/>
      <c r="R31" s="155"/>
      <c r="S31" s="220"/>
      <c r="T31" s="321"/>
      <c r="U31" s="249"/>
      <c r="AF31" s="249">
        <f t="shared" si="1"/>
      </c>
      <c r="AG31" s="249">
        <f t="shared" si="1"/>
      </c>
      <c r="AH31" s="249">
        <f t="shared" si="1"/>
      </c>
      <c r="AJ31" s="33">
        <f>30*H31</f>
        <v>270</v>
      </c>
      <c r="AK31" s="33">
        <f>H31*30</f>
        <v>270</v>
      </c>
    </row>
    <row r="32" spans="2:34" s="36" customFormat="1" ht="19.5" customHeight="1" thickBot="1">
      <c r="B32" s="459" t="s">
        <v>124</v>
      </c>
      <c r="C32" s="460"/>
      <c r="D32" s="460"/>
      <c r="E32" s="460"/>
      <c r="F32" s="460"/>
      <c r="G32" s="460"/>
      <c r="H32" s="460"/>
      <c r="I32" s="460"/>
      <c r="J32" s="508"/>
      <c r="K32" s="508"/>
      <c r="L32" s="508"/>
      <c r="M32" s="508"/>
      <c r="N32" s="508"/>
      <c r="O32" s="460"/>
      <c r="P32" s="460"/>
      <c r="Q32" s="460"/>
      <c r="R32" s="460"/>
      <c r="S32" s="460"/>
      <c r="T32" s="460"/>
      <c r="U32" s="335"/>
      <c r="AF32" s="249">
        <f t="shared" si="1"/>
      </c>
      <c r="AG32" s="249">
        <f t="shared" si="1"/>
      </c>
      <c r="AH32" s="249">
        <f t="shared" si="1"/>
      </c>
    </row>
    <row r="33" spans="1:34" s="33" customFormat="1" ht="19.5" customHeight="1" thickBot="1">
      <c r="A33" s="33" t="s">
        <v>114</v>
      </c>
      <c r="B33" s="112" t="s">
        <v>77</v>
      </c>
      <c r="C33" s="132" t="s">
        <v>135</v>
      </c>
      <c r="D33" s="118">
        <v>3</v>
      </c>
      <c r="E33" s="118"/>
      <c r="F33" s="118"/>
      <c r="G33" s="133"/>
      <c r="H33" s="134">
        <v>24</v>
      </c>
      <c r="I33" s="118">
        <f>H33*30</f>
        <v>720</v>
      </c>
      <c r="J33" s="187"/>
      <c r="K33" s="187"/>
      <c r="L33" s="187"/>
      <c r="M33" s="187"/>
      <c r="N33" s="187"/>
      <c r="O33" s="124"/>
      <c r="P33" s="124"/>
      <c r="Q33" s="125"/>
      <c r="R33" s="144"/>
      <c r="S33" s="219"/>
      <c r="T33" s="322"/>
      <c r="U33" s="249"/>
      <c r="AF33" s="249">
        <f t="shared" si="1"/>
      </c>
      <c r="AG33" s="249">
        <f t="shared" si="1"/>
      </c>
      <c r="AH33" s="249">
        <f t="shared" si="1"/>
      </c>
    </row>
    <row r="34" spans="2:34" s="33" customFormat="1" ht="19.5" customHeight="1" thickBot="1">
      <c r="B34" s="490" t="s">
        <v>111</v>
      </c>
      <c r="C34" s="491"/>
      <c r="D34" s="80"/>
      <c r="E34" s="135"/>
      <c r="F34" s="135"/>
      <c r="G34" s="135"/>
      <c r="H34" s="137">
        <v>24</v>
      </c>
      <c r="I34" s="138">
        <f>I33</f>
        <v>720</v>
      </c>
      <c r="J34" s="189"/>
      <c r="K34" s="190"/>
      <c r="L34" s="190"/>
      <c r="M34" s="190"/>
      <c r="N34" s="191"/>
      <c r="O34" s="136">
        <f>SUM(O46:O61)</f>
        <v>12</v>
      </c>
      <c r="P34" s="68">
        <f>SUM(P46:P61)</f>
        <v>0</v>
      </c>
      <c r="Q34" s="69">
        <f>SUM(Q46:Q61)</f>
        <v>0</v>
      </c>
      <c r="R34" s="139"/>
      <c r="S34" s="140"/>
      <c r="T34" s="323"/>
      <c r="U34" s="249"/>
      <c r="AF34" s="249">
        <f t="shared" si="1"/>
      </c>
      <c r="AG34" s="249">
        <f t="shared" si="1"/>
      </c>
      <c r="AH34" s="249">
        <f t="shared" si="1"/>
      </c>
    </row>
    <row r="35" spans="2:37" s="33" customFormat="1" ht="19.5" customHeight="1" thickBot="1">
      <c r="B35" s="459" t="s">
        <v>149</v>
      </c>
      <c r="C35" s="501"/>
      <c r="D35" s="99"/>
      <c r="E35" s="99"/>
      <c r="F35" s="99"/>
      <c r="G35" s="113"/>
      <c r="H35" s="71">
        <f>H18+H27+H31+H34</f>
        <v>67.5</v>
      </c>
      <c r="I35" s="71">
        <f>I18+I27+I31+I34</f>
        <v>2025</v>
      </c>
      <c r="J35" s="71">
        <f>J18+J27</f>
        <v>423</v>
      </c>
      <c r="K35" s="71">
        <f>K18+K27</f>
        <v>200</v>
      </c>
      <c r="L35" s="71">
        <f>L27</f>
        <v>114</v>
      </c>
      <c r="M35" s="71">
        <f>M18+M27</f>
        <v>113</v>
      </c>
      <c r="N35" s="71">
        <f>N18+N27</f>
        <v>612</v>
      </c>
      <c r="O35" s="122" t="e">
        <f>O27+#REF!</f>
        <v>#REF!</v>
      </c>
      <c r="P35" s="70" t="e">
        <f>P27+#REF!</f>
        <v>#REF!</v>
      </c>
      <c r="Q35" s="70" t="e">
        <f>Q27+#REF!</f>
        <v>#REF!</v>
      </c>
      <c r="R35" s="121">
        <f>R18+R27</f>
        <v>9</v>
      </c>
      <c r="S35" s="121">
        <f>S27</f>
        <v>0</v>
      </c>
      <c r="T35" s="121">
        <f>T27+T18</f>
        <v>15</v>
      </c>
      <c r="U35" s="249"/>
      <c r="V35" s="33">
        <f>H35*30</f>
        <v>2025</v>
      </c>
      <c r="AF35" s="249"/>
      <c r="AG35" s="249"/>
      <c r="AH35" s="249"/>
      <c r="AJ35" s="33">
        <f>30*H35</f>
        <v>2025</v>
      </c>
      <c r="AK35" s="33">
        <f>H35*30</f>
        <v>2025</v>
      </c>
    </row>
    <row r="36" spans="2:34" s="33" customFormat="1" ht="19.5" customHeight="1" thickBot="1">
      <c r="B36" s="459" t="s">
        <v>59</v>
      </c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249"/>
      <c r="AF36" s="249">
        <f t="shared" si="1"/>
      </c>
      <c r="AG36" s="249">
        <f t="shared" si="1"/>
      </c>
      <c r="AH36" s="249">
        <f t="shared" si="1"/>
      </c>
    </row>
    <row r="37" spans="2:34" s="33" customFormat="1" ht="19.5" customHeight="1" thickBot="1">
      <c r="B37" s="459" t="s">
        <v>101</v>
      </c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249"/>
      <c r="AF37" s="249">
        <f t="shared" si="1"/>
      </c>
      <c r="AG37" s="249">
        <f t="shared" si="1"/>
      </c>
      <c r="AH37" s="249">
        <f t="shared" si="1"/>
      </c>
    </row>
    <row r="38" spans="2:34" s="33" customFormat="1" ht="19.5" customHeight="1">
      <c r="B38" s="517" t="s">
        <v>126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249"/>
      <c r="AF38" s="249"/>
      <c r="AG38" s="249"/>
      <c r="AH38" s="249"/>
    </row>
    <row r="39" spans="2:34" s="33" customFormat="1" ht="19.5" customHeight="1">
      <c r="B39" s="201"/>
      <c r="C39" s="194" t="s">
        <v>61</v>
      </c>
      <c r="D39" s="264"/>
      <c r="E39" s="37">
        <v>2</v>
      </c>
      <c r="F39" s="265"/>
      <c r="G39" s="265"/>
      <c r="H39" s="291">
        <v>3</v>
      </c>
      <c r="I39" s="37">
        <f>H39*30</f>
        <v>90</v>
      </c>
      <c r="J39" s="56">
        <f>SUM(K39:M39)</f>
        <v>36</v>
      </c>
      <c r="K39" s="37">
        <v>18</v>
      </c>
      <c r="L39" s="37"/>
      <c r="M39" s="37">
        <v>18</v>
      </c>
      <c r="N39" s="37">
        <f>I39-J39</f>
        <v>54</v>
      </c>
      <c r="O39" s="204">
        <v>2</v>
      </c>
      <c r="P39" s="37"/>
      <c r="Q39" s="37"/>
      <c r="R39" s="37"/>
      <c r="S39" s="37"/>
      <c r="T39" s="252">
        <v>2</v>
      </c>
      <c r="U39" s="249"/>
      <c r="AF39" s="249"/>
      <c r="AG39" s="249"/>
      <c r="AH39" s="249"/>
    </row>
    <row r="40" spans="2:34" s="33" customFormat="1" ht="19.5" customHeight="1">
      <c r="B40" s="201"/>
      <c r="C40" s="266" t="s">
        <v>123</v>
      </c>
      <c r="D40" s="264"/>
      <c r="E40" s="37">
        <v>2</v>
      </c>
      <c r="F40" s="265"/>
      <c r="G40" s="265"/>
      <c r="H40" s="291">
        <v>3</v>
      </c>
      <c r="I40" s="37">
        <f>H40*30</f>
        <v>90</v>
      </c>
      <c r="J40" s="56">
        <v>30</v>
      </c>
      <c r="K40" s="37">
        <v>18</v>
      </c>
      <c r="L40" s="37"/>
      <c r="M40" s="37">
        <v>18</v>
      </c>
      <c r="N40" s="37">
        <f>I40-J40</f>
        <v>60</v>
      </c>
      <c r="O40" s="204"/>
      <c r="P40" s="37"/>
      <c r="Q40" s="37"/>
      <c r="R40" s="37"/>
      <c r="S40" s="37"/>
      <c r="T40" s="252">
        <v>2</v>
      </c>
      <c r="U40" s="249"/>
      <c r="AF40" s="249"/>
      <c r="AG40" s="249"/>
      <c r="AH40" s="249"/>
    </row>
    <row r="41" spans="2:34" s="33" customFormat="1" ht="19.5" customHeight="1">
      <c r="B41" s="201"/>
      <c r="C41" s="194" t="s">
        <v>40</v>
      </c>
      <c r="D41" s="37"/>
      <c r="E41" s="37">
        <v>2</v>
      </c>
      <c r="F41" s="37"/>
      <c r="G41" s="40"/>
      <c r="H41" s="291">
        <v>3</v>
      </c>
      <c r="I41" s="37">
        <f>H41*30</f>
        <v>90</v>
      </c>
      <c r="J41" s="56">
        <f>SUM(K41:M41)</f>
        <v>36</v>
      </c>
      <c r="K41" s="37">
        <v>18</v>
      </c>
      <c r="L41" s="37"/>
      <c r="M41" s="37">
        <v>18</v>
      </c>
      <c r="N41" s="37">
        <f>I41-J41</f>
        <v>54</v>
      </c>
      <c r="O41" s="37"/>
      <c r="P41" s="41">
        <v>2</v>
      </c>
      <c r="Q41" s="41"/>
      <c r="R41" s="37"/>
      <c r="S41" s="37"/>
      <c r="T41" s="252">
        <v>2</v>
      </c>
      <c r="U41" s="249"/>
      <c r="AF41" s="249"/>
      <c r="AG41" s="249"/>
      <c r="AH41" s="249"/>
    </row>
    <row r="42" spans="2:34" s="33" customFormat="1" ht="19.5" customHeight="1">
      <c r="B42" s="201"/>
      <c r="C42" s="203" t="s">
        <v>125</v>
      </c>
      <c r="D42" s="37"/>
      <c r="E42" s="37">
        <v>2</v>
      </c>
      <c r="F42" s="37"/>
      <c r="G42" s="40"/>
      <c r="H42" s="291">
        <v>3</v>
      </c>
      <c r="I42" s="37">
        <f>H42*30</f>
        <v>90</v>
      </c>
      <c r="J42" s="56">
        <v>16</v>
      </c>
      <c r="K42" s="37">
        <v>18</v>
      </c>
      <c r="L42" s="37"/>
      <c r="M42" s="37">
        <v>18</v>
      </c>
      <c r="N42" s="37">
        <f>I42-J42</f>
        <v>74</v>
      </c>
      <c r="O42" s="37"/>
      <c r="P42" s="41"/>
      <c r="Q42" s="41"/>
      <c r="R42" s="37"/>
      <c r="S42" s="37"/>
      <c r="T42" s="252">
        <v>2</v>
      </c>
      <c r="U42" s="249"/>
      <c r="AF42" s="249"/>
      <c r="AG42" s="249"/>
      <c r="AH42" s="249"/>
    </row>
    <row r="43" spans="2:37" s="33" customFormat="1" ht="19.5" customHeight="1">
      <c r="B43" s="519" t="s">
        <v>120</v>
      </c>
      <c r="C43" s="520"/>
      <c r="D43" s="273"/>
      <c r="E43" s="310">
        <v>2</v>
      </c>
      <c r="F43" s="273"/>
      <c r="G43" s="274"/>
      <c r="H43" s="275">
        <f>H42</f>
        <v>3</v>
      </c>
      <c r="I43" s="276">
        <f>I42</f>
        <v>90</v>
      </c>
      <c r="J43" s="276">
        <f>J42</f>
        <v>16</v>
      </c>
      <c r="K43" s="276">
        <f>K42</f>
        <v>18</v>
      </c>
      <c r="L43" s="276"/>
      <c r="M43" s="276">
        <f>M42</f>
        <v>18</v>
      </c>
      <c r="N43" s="276">
        <f>N42</f>
        <v>74</v>
      </c>
      <c r="O43" s="277">
        <f>SUM(O39:O42)</f>
        <v>2</v>
      </c>
      <c r="P43" s="277">
        <f>SUM(P39:P42)</f>
        <v>2</v>
      </c>
      <c r="Q43" s="277">
        <f>SUM(Q39:Q42)</f>
        <v>0</v>
      </c>
      <c r="R43" s="278"/>
      <c r="S43" s="279"/>
      <c r="T43" s="324">
        <v>2</v>
      </c>
      <c r="U43" s="249"/>
      <c r="AF43" s="280"/>
      <c r="AG43" s="280"/>
      <c r="AH43" s="280"/>
      <c r="AK43" s="33">
        <f>H43*30</f>
        <v>90</v>
      </c>
    </row>
    <row r="44" spans="1:48" s="249" customFormat="1" ht="19.5" customHeight="1">
      <c r="A44" s="287"/>
      <c r="B44" s="288"/>
      <c r="C44" s="289" t="s">
        <v>60</v>
      </c>
      <c r="D44" s="37"/>
      <c r="E44" s="60"/>
      <c r="F44" s="201"/>
      <c r="G44" s="290"/>
      <c r="H44" s="291"/>
      <c r="I44" s="37"/>
      <c r="J44" s="529"/>
      <c r="K44" s="37"/>
      <c r="L44" s="282"/>
      <c r="M44" s="282"/>
      <c r="N44" s="282"/>
      <c r="O44" s="292" t="s">
        <v>127</v>
      </c>
      <c r="P44" s="60" t="s">
        <v>127</v>
      </c>
      <c r="Q44" s="60" t="s">
        <v>127</v>
      </c>
      <c r="R44" s="292" t="s">
        <v>127</v>
      </c>
      <c r="S44" s="292" t="s">
        <v>127</v>
      </c>
      <c r="T44" s="325" t="s">
        <v>127</v>
      </c>
      <c r="U44" s="294"/>
      <c r="V44" s="331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4"/>
    </row>
    <row r="45" spans="1:48" s="249" customFormat="1" ht="19.5" customHeight="1">
      <c r="A45" s="287"/>
      <c r="B45" s="293"/>
      <c r="C45" s="289" t="s">
        <v>128</v>
      </c>
      <c r="D45" s="37"/>
      <c r="E45" s="201"/>
      <c r="F45" s="201"/>
      <c r="G45" s="290"/>
      <c r="H45" s="291"/>
      <c r="I45" s="37"/>
      <c r="J45" s="529"/>
      <c r="K45" s="37"/>
      <c r="L45" s="282"/>
      <c r="M45" s="282"/>
      <c r="N45" s="282"/>
      <c r="O45" s="292"/>
      <c r="P45" s="60"/>
      <c r="Q45" s="60"/>
      <c r="R45" s="294"/>
      <c r="S45" s="294"/>
      <c r="T45" s="326"/>
      <c r="U45" s="294"/>
      <c r="V45" s="332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6"/>
    </row>
    <row r="46" spans="2:34" ht="15.75" customHeight="1" thickBot="1">
      <c r="B46" s="521" t="s">
        <v>108</v>
      </c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336"/>
      <c r="AF46" s="281">
        <f t="shared" si="1"/>
      </c>
      <c r="AG46" s="281">
        <f t="shared" si="1"/>
      </c>
      <c r="AH46" s="281">
        <f t="shared" si="1"/>
      </c>
    </row>
    <row r="47" spans="2:37" s="33" customFormat="1" ht="19.5" customHeight="1" thickBot="1">
      <c r="B47" s="232">
        <v>1</v>
      </c>
      <c r="C47" s="259" t="s">
        <v>147</v>
      </c>
      <c r="D47" s="232">
        <v>1.1</v>
      </c>
      <c r="E47" s="232">
        <v>1</v>
      </c>
      <c r="F47" s="232"/>
      <c r="G47" s="232"/>
      <c r="H47" s="232">
        <v>12</v>
      </c>
      <c r="I47" s="232">
        <f aca="true" t="shared" si="5" ref="I47:I52">H47*30</f>
        <v>360</v>
      </c>
      <c r="J47" s="232">
        <f>J48+J49+J51</f>
        <v>150</v>
      </c>
      <c r="K47" s="232">
        <f>K48+K49+K51</f>
        <v>90</v>
      </c>
      <c r="L47" s="232">
        <f>L48+L51</f>
        <v>45</v>
      </c>
      <c r="M47" s="232">
        <f>M49</f>
        <v>15</v>
      </c>
      <c r="N47" s="232">
        <f>N48+N49+N51</f>
        <v>210</v>
      </c>
      <c r="O47" s="232"/>
      <c r="P47" s="232"/>
      <c r="Q47" s="232"/>
      <c r="R47" s="233">
        <f>R48+R49+R51</f>
        <v>10</v>
      </c>
      <c r="S47" s="232"/>
      <c r="T47" s="263"/>
      <c r="U47" s="249"/>
      <c r="AF47" s="249" t="e">
        <f>IF(#REF!&lt;&gt;"",$A47,"")</f>
        <v>#REF!</v>
      </c>
      <c r="AG47" s="249" t="e">
        <f>IF(#REF!&lt;&gt;"",$A47,"")</f>
        <v>#REF!</v>
      </c>
      <c r="AH47" s="249" t="e">
        <f>IF(#REF!&lt;&gt;"",$A47,"")</f>
        <v>#REF!</v>
      </c>
      <c r="AK47" s="33">
        <f>H47*30</f>
        <v>360</v>
      </c>
    </row>
    <row r="48" spans="1:34" s="313" customFormat="1" ht="43.5" customHeight="1">
      <c r="A48" s="313" t="s">
        <v>114</v>
      </c>
      <c r="B48" s="182"/>
      <c r="C48" s="262" t="s">
        <v>83</v>
      </c>
      <c r="D48" s="184">
        <v>1</v>
      </c>
      <c r="E48" s="184"/>
      <c r="F48" s="184"/>
      <c r="G48" s="295"/>
      <c r="H48" s="218">
        <v>4</v>
      </c>
      <c r="I48" s="184">
        <f t="shared" si="5"/>
        <v>120</v>
      </c>
      <c r="J48" s="184">
        <v>60</v>
      </c>
      <c r="K48" s="184">
        <v>30</v>
      </c>
      <c r="L48" s="184">
        <v>30</v>
      </c>
      <c r="M48" s="184"/>
      <c r="N48" s="184">
        <f aca="true" t="shared" si="6" ref="N48:N53">I48-J48</f>
        <v>60</v>
      </c>
      <c r="O48" s="96"/>
      <c r="P48" s="96"/>
      <c r="Q48" s="236"/>
      <c r="R48" s="243">
        <v>4</v>
      </c>
      <c r="S48" s="251"/>
      <c r="T48" s="256"/>
      <c r="U48" s="337"/>
      <c r="AF48" s="249" t="e">
        <f>IF(#REF!&lt;&gt;"",$A48,"")</f>
        <v>#REF!</v>
      </c>
      <c r="AG48" s="249" t="e">
        <f>IF(#REF!&lt;&gt;"",$A48,"")</f>
        <v>#REF!</v>
      </c>
      <c r="AH48" s="249" t="e">
        <f>IF(#REF!&lt;&gt;"",$A48,"")</f>
        <v>#REF!</v>
      </c>
    </row>
    <row r="49" spans="1:34" s="313" customFormat="1" ht="44.25" customHeight="1">
      <c r="A49" s="313" t="s">
        <v>114</v>
      </c>
      <c r="B49" s="176"/>
      <c r="C49" s="177" t="s">
        <v>117</v>
      </c>
      <c r="D49" s="178"/>
      <c r="E49" s="178">
        <v>1</v>
      </c>
      <c r="F49" s="178"/>
      <c r="G49" s="179"/>
      <c r="H49" s="195">
        <v>4</v>
      </c>
      <c r="I49" s="178">
        <f t="shared" si="5"/>
        <v>120</v>
      </c>
      <c r="J49" s="178">
        <v>45</v>
      </c>
      <c r="K49" s="178">
        <v>30</v>
      </c>
      <c r="L49" s="178"/>
      <c r="M49" s="178">
        <v>15</v>
      </c>
      <c r="N49" s="178">
        <f t="shared" si="6"/>
        <v>75</v>
      </c>
      <c r="O49" s="296"/>
      <c r="P49" s="296"/>
      <c r="Q49" s="297"/>
      <c r="R49" s="212">
        <v>3</v>
      </c>
      <c r="S49" s="200"/>
      <c r="T49" s="255"/>
      <c r="U49" s="337"/>
      <c r="AF49" s="249" t="e">
        <f>IF(#REF!&lt;&gt;"",$A49,"")</f>
        <v>#REF!</v>
      </c>
      <c r="AG49" s="249" t="e">
        <f>IF(#REF!&lt;&gt;"",$A49,"")</f>
        <v>#REF!</v>
      </c>
      <c r="AH49" s="249" t="e">
        <f>IF(#REF!&lt;&gt;"",$A49,"")</f>
        <v>#REF!</v>
      </c>
    </row>
    <row r="50" spans="1:34" s="313" customFormat="1" ht="38.25" customHeight="1">
      <c r="A50" s="313" t="s">
        <v>114</v>
      </c>
      <c r="B50" s="180"/>
      <c r="C50" s="177" t="s">
        <v>119</v>
      </c>
      <c r="D50" s="208"/>
      <c r="E50" s="208">
        <v>1</v>
      </c>
      <c r="F50" s="208"/>
      <c r="G50" s="230"/>
      <c r="H50" s="213">
        <v>4</v>
      </c>
      <c r="I50" s="208">
        <f t="shared" si="5"/>
        <v>120</v>
      </c>
      <c r="J50" s="208">
        <v>45</v>
      </c>
      <c r="K50" s="208">
        <v>30</v>
      </c>
      <c r="L50" s="208"/>
      <c r="M50" s="208">
        <v>15</v>
      </c>
      <c r="N50" s="208">
        <f>I50-J50</f>
        <v>75</v>
      </c>
      <c r="O50" s="124"/>
      <c r="P50" s="124"/>
      <c r="Q50" s="125"/>
      <c r="R50" s="231">
        <v>3</v>
      </c>
      <c r="S50" s="214"/>
      <c r="T50" s="271"/>
      <c r="U50" s="337"/>
      <c r="AF50" s="249" t="e">
        <f>IF(#REF!&lt;&gt;"",$A50,"")</f>
        <v>#REF!</v>
      </c>
      <c r="AG50" s="249" t="e">
        <f>IF(#REF!&lt;&gt;"",$A50,"")</f>
        <v>#REF!</v>
      </c>
      <c r="AH50" s="249" t="e">
        <f>IF(#REF!&lt;&gt;"",$A50,"")</f>
        <v>#REF!</v>
      </c>
    </row>
    <row r="51" spans="2:34" s="198" customFormat="1" ht="38.25" customHeight="1">
      <c r="B51" s="237"/>
      <c r="C51" s="238" t="s">
        <v>85</v>
      </c>
      <c r="D51" s="215">
        <v>1</v>
      </c>
      <c r="E51" s="215"/>
      <c r="F51" s="215"/>
      <c r="G51" s="215"/>
      <c r="H51" s="237">
        <v>4</v>
      </c>
      <c r="I51" s="215">
        <f t="shared" si="5"/>
        <v>120</v>
      </c>
      <c r="J51" s="240">
        <v>45</v>
      </c>
      <c r="K51" s="241">
        <v>30</v>
      </c>
      <c r="L51" s="241">
        <v>15</v>
      </c>
      <c r="M51" s="241"/>
      <c r="N51" s="241">
        <f t="shared" si="6"/>
        <v>75</v>
      </c>
      <c r="O51" s="242"/>
      <c r="P51" s="242"/>
      <c r="Q51" s="229"/>
      <c r="R51" s="241">
        <v>3</v>
      </c>
      <c r="S51" s="241"/>
      <c r="T51" s="253"/>
      <c r="U51" s="338"/>
      <c r="AF51" s="249"/>
      <c r="AG51" s="249"/>
      <c r="AH51" s="249"/>
    </row>
    <row r="52" spans="1:34" s="198" customFormat="1" ht="34.5" customHeight="1">
      <c r="A52" s="198" t="s">
        <v>114</v>
      </c>
      <c r="B52" s="176"/>
      <c r="C52" s="175" t="s">
        <v>79</v>
      </c>
      <c r="D52" s="178">
        <v>1</v>
      </c>
      <c r="E52" s="178"/>
      <c r="F52" s="178"/>
      <c r="G52" s="181"/>
      <c r="H52" s="195">
        <v>4</v>
      </c>
      <c r="I52" s="178">
        <f t="shared" si="5"/>
        <v>120</v>
      </c>
      <c r="J52" s="178">
        <v>45</v>
      </c>
      <c r="K52" s="178">
        <v>30</v>
      </c>
      <c r="L52" s="178">
        <v>30</v>
      </c>
      <c r="M52" s="178"/>
      <c r="N52" s="178">
        <f t="shared" si="6"/>
        <v>75</v>
      </c>
      <c r="O52" s="66"/>
      <c r="P52" s="66"/>
      <c r="Q52" s="67"/>
      <c r="R52" s="209">
        <v>4</v>
      </c>
      <c r="S52" s="210"/>
      <c r="T52" s="255"/>
      <c r="U52" s="338"/>
      <c r="AF52" s="249" t="e">
        <f>IF(#REF!&lt;&gt;"",$A52,"")</f>
        <v>#REF!</v>
      </c>
      <c r="AG52" s="249" t="e">
        <f>IF(#REF!&lt;&gt;"",$A52,"")</f>
        <v>#REF!</v>
      </c>
      <c r="AH52" s="249" t="e">
        <f>IF(#REF!&lt;&gt;"",$A52,"")</f>
        <v>#REF!</v>
      </c>
    </row>
    <row r="53" spans="1:34" s="198" customFormat="1" ht="32.25" customHeight="1" thickBot="1">
      <c r="A53" s="198" t="s">
        <v>114</v>
      </c>
      <c r="B53" s="182"/>
      <c r="C53" s="183" t="s">
        <v>82</v>
      </c>
      <c r="D53" s="184">
        <v>1</v>
      </c>
      <c r="E53" s="184"/>
      <c r="F53" s="184"/>
      <c r="G53" s="184"/>
      <c r="H53" s="185">
        <v>4</v>
      </c>
      <c r="I53" s="184">
        <f>H53*30</f>
        <v>120</v>
      </c>
      <c r="J53" s="184">
        <v>45</v>
      </c>
      <c r="K53" s="184">
        <v>30</v>
      </c>
      <c r="L53" s="184">
        <v>15</v>
      </c>
      <c r="M53" s="184"/>
      <c r="N53" s="184">
        <f t="shared" si="6"/>
        <v>75</v>
      </c>
      <c r="O53" s="130"/>
      <c r="P53" s="130"/>
      <c r="Q53" s="131"/>
      <c r="R53" s="184">
        <v>3</v>
      </c>
      <c r="S53" s="184"/>
      <c r="T53" s="254"/>
      <c r="U53" s="338"/>
      <c r="AF53" s="249" t="e">
        <f>IF(#REF!&lt;&gt;"",$A53,"")</f>
        <v>#REF!</v>
      </c>
      <c r="AG53" s="249" t="e">
        <f>IF(#REF!&lt;&gt;"",$A53,"")</f>
        <v>#REF!</v>
      </c>
      <c r="AH53" s="249" t="e">
        <f>IF(#REF!&lt;&gt;"",$A53,"")</f>
        <v>#REF!</v>
      </c>
    </row>
    <row r="54" spans="1:34" s="198" customFormat="1" ht="31.5" customHeight="1" thickBot="1">
      <c r="A54" s="198" t="s">
        <v>114</v>
      </c>
      <c r="B54" s="232">
        <v>2</v>
      </c>
      <c r="C54" s="259" t="s">
        <v>148</v>
      </c>
      <c r="D54" s="232">
        <v>2</v>
      </c>
      <c r="E54" s="232">
        <v>2</v>
      </c>
      <c r="F54" s="232"/>
      <c r="G54" s="232" t="s">
        <v>88</v>
      </c>
      <c r="H54" s="233">
        <f aca="true" t="shared" si="7" ref="H54:T54">H55+H56+H59</f>
        <v>7.5</v>
      </c>
      <c r="I54" s="233">
        <f t="shared" si="7"/>
        <v>225</v>
      </c>
      <c r="J54" s="233">
        <f t="shared" si="7"/>
        <v>90</v>
      </c>
      <c r="K54" s="233">
        <f t="shared" si="7"/>
        <v>36</v>
      </c>
      <c r="L54" s="233">
        <f t="shared" si="7"/>
        <v>36</v>
      </c>
      <c r="M54" s="233">
        <f t="shared" si="7"/>
        <v>18</v>
      </c>
      <c r="N54" s="233">
        <f t="shared" si="7"/>
        <v>135</v>
      </c>
      <c r="O54" s="233">
        <f t="shared" si="7"/>
        <v>3</v>
      </c>
      <c r="P54" s="233">
        <f t="shared" si="7"/>
        <v>0</v>
      </c>
      <c r="Q54" s="233">
        <f t="shared" si="7"/>
        <v>0</v>
      </c>
      <c r="R54" s="233">
        <f t="shared" si="7"/>
        <v>0</v>
      </c>
      <c r="S54" s="233">
        <f t="shared" si="7"/>
        <v>0</v>
      </c>
      <c r="T54" s="121">
        <f t="shared" si="7"/>
        <v>5</v>
      </c>
      <c r="U54" s="338"/>
      <c r="AF54" s="249" t="e">
        <f>IF(#REF!&lt;&gt;"",$A54,"")</f>
        <v>#REF!</v>
      </c>
      <c r="AG54" s="249" t="e">
        <f>IF(#REF!&lt;&gt;"",$A54,"")</f>
        <v>#REF!</v>
      </c>
      <c r="AH54" s="249" t="e">
        <f>IF(#REF!&lt;&gt;"",$A54,"")</f>
        <v>#REF!</v>
      </c>
    </row>
    <row r="55" spans="1:34" s="35" customFormat="1" ht="40.5" customHeight="1">
      <c r="A55" s="35" t="s">
        <v>114</v>
      </c>
      <c r="B55" s="180"/>
      <c r="C55" s="207" t="s">
        <v>84</v>
      </c>
      <c r="D55" s="208"/>
      <c r="E55" s="208"/>
      <c r="F55" s="208"/>
      <c r="G55" s="230">
        <v>2</v>
      </c>
      <c r="H55" s="213">
        <v>1</v>
      </c>
      <c r="I55" s="241">
        <f aca="true" t="shared" si="8" ref="I55:I60">H55*30</f>
        <v>30</v>
      </c>
      <c r="J55" s="208">
        <v>18</v>
      </c>
      <c r="K55" s="208"/>
      <c r="L55" s="208"/>
      <c r="M55" s="208">
        <v>18</v>
      </c>
      <c r="N55" s="208">
        <f aca="true" t="shared" si="9" ref="N55:N60">I55-J55</f>
        <v>12</v>
      </c>
      <c r="O55" s="102"/>
      <c r="P55" s="102"/>
      <c r="Q55" s="229"/>
      <c r="R55" s="260"/>
      <c r="S55" s="261"/>
      <c r="T55" s="327">
        <v>1</v>
      </c>
      <c r="U55" s="307"/>
      <c r="AF55" s="307" t="e">
        <f>IF(#REF!&lt;&gt;"",$A55,"")</f>
        <v>#REF!</v>
      </c>
      <c r="AG55" s="307" t="e">
        <f>IF(#REF!&lt;&gt;"",$A55,"")</f>
        <v>#REF!</v>
      </c>
      <c r="AH55" s="307" t="e">
        <f>IF(#REF!&lt;&gt;"",$A55,"")</f>
        <v>#REF!</v>
      </c>
    </row>
    <row r="56" spans="2:36" s="35" customFormat="1" ht="34.5" customHeight="1">
      <c r="B56" s="176"/>
      <c r="C56" s="177" t="s">
        <v>117</v>
      </c>
      <c r="D56" s="178">
        <v>2</v>
      </c>
      <c r="E56" s="178"/>
      <c r="F56" s="178"/>
      <c r="G56" s="179"/>
      <c r="H56" s="195">
        <v>3.5</v>
      </c>
      <c r="I56" s="184">
        <f t="shared" si="8"/>
        <v>105</v>
      </c>
      <c r="J56" s="184">
        <v>36</v>
      </c>
      <c r="K56" s="184">
        <v>18</v>
      </c>
      <c r="L56" s="184">
        <v>18</v>
      </c>
      <c r="M56" s="184"/>
      <c r="N56" s="184">
        <f t="shared" si="9"/>
        <v>69</v>
      </c>
      <c r="O56" s="243">
        <v>3</v>
      </c>
      <c r="P56" s="235"/>
      <c r="Q56" s="244"/>
      <c r="R56" s="243"/>
      <c r="S56" s="235"/>
      <c r="T56" s="256">
        <v>2</v>
      </c>
      <c r="U56" s="307"/>
      <c r="AF56" s="307"/>
      <c r="AG56" s="307"/>
      <c r="AH56" s="307"/>
      <c r="AJ56" s="35" t="e">
        <f>30*#REF!</f>
        <v>#REF!</v>
      </c>
    </row>
    <row r="57" spans="2:34" s="311" customFormat="1" ht="37.5" customHeight="1">
      <c r="B57" s="184"/>
      <c r="C57" s="216" t="s">
        <v>119</v>
      </c>
      <c r="D57" s="184">
        <v>2</v>
      </c>
      <c r="E57" s="184"/>
      <c r="F57" s="184"/>
      <c r="G57" s="217"/>
      <c r="H57" s="218">
        <v>3.5</v>
      </c>
      <c r="I57" s="184">
        <f t="shared" si="8"/>
        <v>105</v>
      </c>
      <c r="J57" s="184">
        <v>36</v>
      </c>
      <c r="K57" s="184">
        <v>18</v>
      </c>
      <c r="L57" s="184">
        <v>18</v>
      </c>
      <c r="M57" s="184"/>
      <c r="N57" s="184">
        <f t="shared" si="9"/>
        <v>69</v>
      </c>
      <c r="O57" s="243">
        <v>3</v>
      </c>
      <c r="P57" s="235"/>
      <c r="Q57" s="244"/>
      <c r="R57" s="243"/>
      <c r="S57" s="235"/>
      <c r="T57" s="256">
        <v>2</v>
      </c>
      <c r="U57" s="342"/>
      <c r="AF57" s="312"/>
      <c r="AG57" s="312"/>
      <c r="AH57" s="312"/>
    </row>
    <row r="58" spans="2:34" s="308" customFormat="1" ht="31.5" customHeight="1">
      <c r="B58" s="201"/>
      <c r="C58" s="203" t="s">
        <v>80</v>
      </c>
      <c r="D58" s="60"/>
      <c r="E58" s="60"/>
      <c r="F58" s="60"/>
      <c r="G58" s="40">
        <v>2</v>
      </c>
      <c r="H58" s="204">
        <v>1</v>
      </c>
      <c r="I58" s="60">
        <f t="shared" si="8"/>
        <v>30</v>
      </c>
      <c r="J58" s="60">
        <v>18</v>
      </c>
      <c r="K58" s="60"/>
      <c r="L58" s="60"/>
      <c r="M58" s="60">
        <v>18</v>
      </c>
      <c r="N58" s="60">
        <f t="shared" si="9"/>
        <v>12</v>
      </c>
      <c r="O58" s="66"/>
      <c r="P58" s="66"/>
      <c r="Q58" s="66"/>
      <c r="R58" s="258"/>
      <c r="S58" s="268"/>
      <c r="T58" s="267">
        <v>1</v>
      </c>
      <c r="U58" s="339"/>
      <c r="AF58" s="309"/>
      <c r="AG58" s="309"/>
      <c r="AH58" s="309"/>
    </row>
    <row r="59" spans="2:34" s="33" customFormat="1" ht="38.25" customHeight="1">
      <c r="B59" s="201"/>
      <c r="C59" s="341" t="s">
        <v>112</v>
      </c>
      <c r="D59" s="60"/>
      <c r="E59" s="60">
        <v>2</v>
      </c>
      <c r="F59" s="60"/>
      <c r="G59" s="40"/>
      <c r="H59" s="270">
        <v>3</v>
      </c>
      <c r="I59" s="60">
        <f t="shared" si="8"/>
        <v>90</v>
      </c>
      <c r="J59" s="60">
        <v>36</v>
      </c>
      <c r="K59" s="60">
        <v>18</v>
      </c>
      <c r="L59" s="60">
        <v>18</v>
      </c>
      <c r="M59" s="60"/>
      <c r="N59" s="60">
        <f t="shared" si="9"/>
        <v>54</v>
      </c>
      <c r="O59" s="60"/>
      <c r="P59" s="269"/>
      <c r="Q59" s="63"/>
      <c r="R59" s="60"/>
      <c r="S59" s="269"/>
      <c r="T59" s="269">
        <v>2</v>
      </c>
      <c r="U59" s="249"/>
      <c r="AF59" s="249"/>
      <c r="AG59" s="249"/>
      <c r="AH59" s="249"/>
    </row>
    <row r="60" spans="2:34" s="33" customFormat="1" ht="34.5" customHeight="1">
      <c r="B60" s="201"/>
      <c r="C60" s="341" t="s">
        <v>113</v>
      </c>
      <c r="D60" s="60"/>
      <c r="E60" s="60">
        <v>2</v>
      </c>
      <c r="F60" s="60"/>
      <c r="G60" s="40"/>
      <c r="H60" s="270">
        <v>3</v>
      </c>
      <c r="I60" s="60">
        <f t="shared" si="8"/>
        <v>90</v>
      </c>
      <c r="J60" s="60">
        <v>36</v>
      </c>
      <c r="K60" s="60">
        <v>18</v>
      </c>
      <c r="L60" s="60">
        <v>18</v>
      </c>
      <c r="M60" s="60"/>
      <c r="N60" s="60">
        <f t="shared" si="9"/>
        <v>54</v>
      </c>
      <c r="O60" s="60"/>
      <c r="P60" s="269"/>
      <c r="Q60" s="63"/>
      <c r="R60" s="60"/>
      <c r="S60" s="269"/>
      <c r="T60" s="269">
        <v>2</v>
      </c>
      <c r="U60" s="249"/>
      <c r="AF60" s="249"/>
      <c r="AG60" s="249"/>
      <c r="AH60" s="249"/>
    </row>
    <row r="61" spans="2:21" ht="16.5" thickBot="1">
      <c r="B61" s="527" t="s">
        <v>122</v>
      </c>
      <c r="C61" s="528"/>
      <c r="D61" s="88"/>
      <c r="E61" s="88"/>
      <c r="F61" s="88"/>
      <c r="G61" s="88"/>
      <c r="H61" s="343">
        <f>H47+H54</f>
        <v>19.5</v>
      </c>
      <c r="I61" s="343">
        <f aca="true" t="shared" si="10" ref="I61:T61">I47+I54</f>
        <v>585</v>
      </c>
      <c r="J61" s="343">
        <f t="shared" si="10"/>
        <v>240</v>
      </c>
      <c r="K61" s="343">
        <f t="shared" si="10"/>
        <v>126</v>
      </c>
      <c r="L61" s="343">
        <f t="shared" si="10"/>
        <v>81</v>
      </c>
      <c r="M61" s="343">
        <f t="shared" si="10"/>
        <v>33</v>
      </c>
      <c r="N61" s="343">
        <f t="shared" si="10"/>
        <v>345</v>
      </c>
      <c r="O61" s="343">
        <f t="shared" si="10"/>
        <v>3</v>
      </c>
      <c r="P61" s="343">
        <f t="shared" si="10"/>
        <v>0</v>
      </c>
      <c r="Q61" s="343">
        <f t="shared" si="10"/>
        <v>0</v>
      </c>
      <c r="R61" s="343">
        <f t="shared" si="10"/>
        <v>10</v>
      </c>
      <c r="S61" s="343">
        <f t="shared" si="10"/>
        <v>0</v>
      </c>
      <c r="T61" s="344">
        <f t="shared" si="10"/>
        <v>5</v>
      </c>
      <c r="U61" s="345"/>
    </row>
    <row r="62" spans="2:21" ht="16.5" thickBot="1">
      <c r="B62" s="459" t="s">
        <v>150</v>
      </c>
      <c r="C62" s="501"/>
      <c r="D62" s="117"/>
      <c r="E62" s="117"/>
      <c r="F62" s="117"/>
      <c r="G62" s="117"/>
      <c r="H62" s="137">
        <f>H61+H43</f>
        <v>22.5</v>
      </c>
      <c r="I62" s="137">
        <f aca="true" t="shared" si="11" ref="I62:S62">I61+I43</f>
        <v>675</v>
      </c>
      <c r="J62" s="137">
        <f t="shared" si="11"/>
        <v>256</v>
      </c>
      <c r="K62" s="137">
        <f t="shared" si="11"/>
        <v>144</v>
      </c>
      <c r="L62" s="137">
        <f t="shared" si="11"/>
        <v>81</v>
      </c>
      <c r="M62" s="137">
        <f t="shared" si="11"/>
        <v>51</v>
      </c>
      <c r="N62" s="137">
        <f t="shared" si="11"/>
        <v>419</v>
      </c>
      <c r="O62" s="137">
        <f t="shared" si="11"/>
        <v>5</v>
      </c>
      <c r="P62" s="137">
        <f t="shared" si="11"/>
        <v>2</v>
      </c>
      <c r="Q62" s="137">
        <f t="shared" si="11"/>
        <v>0</v>
      </c>
      <c r="R62" s="137">
        <f t="shared" si="11"/>
        <v>10</v>
      </c>
      <c r="S62" s="137">
        <f t="shared" si="11"/>
        <v>0</v>
      </c>
      <c r="T62" s="328">
        <f>T61+T43</f>
        <v>7</v>
      </c>
      <c r="U62" s="250"/>
    </row>
    <row r="63" spans="2:21" ht="16.5" thickBot="1">
      <c r="B63" s="490" t="s">
        <v>46</v>
      </c>
      <c r="C63" s="498"/>
      <c r="D63" s="80"/>
      <c r="E63" s="135"/>
      <c r="F63" s="135"/>
      <c r="G63" s="135"/>
      <c r="H63" s="137">
        <f>H62+H35</f>
        <v>90</v>
      </c>
      <c r="I63" s="137">
        <f aca="true" t="shared" si="12" ref="I63:T63">I62+I35</f>
        <v>2700</v>
      </c>
      <c r="J63" s="137">
        <f t="shared" si="12"/>
        <v>679</v>
      </c>
      <c r="K63" s="137">
        <f t="shared" si="12"/>
        <v>344</v>
      </c>
      <c r="L63" s="137">
        <f t="shared" si="12"/>
        <v>195</v>
      </c>
      <c r="M63" s="137">
        <f t="shared" si="12"/>
        <v>164</v>
      </c>
      <c r="N63" s="137">
        <f t="shared" si="12"/>
        <v>1031</v>
      </c>
      <c r="O63" s="137" t="e">
        <f t="shared" si="12"/>
        <v>#REF!</v>
      </c>
      <c r="P63" s="137" t="e">
        <f t="shared" si="12"/>
        <v>#REF!</v>
      </c>
      <c r="Q63" s="137" t="e">
        <f t="shared" si="12"/>
        <v>#REF!</v>
      </c>
      <c r="R63" s="137">
        <f t="shared" si="12"/>
        <v>19</v>
      </c>
      <c r="S63" s="137">
        <f t="shared" si="12"/>
        <v>0</v>
      </c>
      <c r="T63" s="328">
        <f t="shared" si="12"/>
        <v>22</v>
      </c>
      <c r="U63" s="250"/>
    </row>
    <row r="64" spans="2:21" ht="15.75">
      <c r="B64" s="81"/>
      <c r="C64" s="81"/>
      <c r="D64" s="72"/>
      <c r="E64" s="82"/>
      <c r="F64" s="82"/>
      <c r="G64" s="82"/>
      <c r="H64" s="196"/>
      <c r="I64" s="492" t="s">
        <v>41</v>
      </c>
      <c r="J64" s="493"/>
      <c r="K64" s="493"/>
      <c r="L64" s="493"/>
      <c r="M64" s="493"/>
      <c r="N64" s="493"/>
      <c r="O64" s="83" t="e">
        <f>#REF!</f>
        <v>#REF!</v>
      </c>
      <c r="P64" s="83" t="e">
        <f>#REF!</f>
        <v>#REF!</v>
      </c>
      <c r="Q64" s="84" t="e">
        <f>#REF!</f>
        <v>#REF!</v>
      </c>
      <c r="R64" s="85"/>
      <c r="S64" s="83"/>
      <c r="T64" s="329"/>
      <c r="U64" s="250"/>
    </row>
    <row r="65" spans="2:21" ht="15.75">
      <c r="B65" s="73"/>
      <c r="C65" s="74"/>
      <c r="D65" s="74"/>
      <c r="E65" s="74"/>
      <c r="F65" s="74"/>
      <c r="G65" s="74"/>
      <c r="H65" s="5"/>
      <c r="I65" s="496" t="s">
        <v>11</v>
      </c>
      <c r="J65" s="497"/>
      <c r="K65" s="497"/>
      <c r="L65" s="497"/>
      <c r="M65" s="497"/>
      <c r="N65" s="497"/>
      <c r="O65" s="37">
        <v>2</v>
      </c>
      <c r="P65" s="37">
        <v>2</v>
      </c>
      <c r="Q65" s="65">
        <v>2</v>
      </c>
      <c r="R65" s="75">
        <v>4</v>
      </c>
      <c r="S65" s="37"/>
      <c r="T65" s="65">
        <v>4</v>
      </c>
      <c r="U65" s="250"/>
    </row>
    <row r="66" spans="2:21" ht="15.75">
      <c r="B66" s="76" t="s">
        <v>14</v>
      </c>
      <c r="C66" s="74"/>
      <c r="D66" s="74"/>
      <c r="E66" s="74"/>
      <c r="F66" s="74"/>
      <c r="G66" s="74"/>
      <c r="H66" s="5"/>
      <c r="I66" s="496" t="s">
        <v>15</v>
      </c>
      <c r="J66" s="497"/>
      <c r="K66" s="497"/>
      <c r="L66" s="497"/>
      <c r="M66" s="497"/>
      <c r="N66" s="497"/>
      <c r="O66" s="37">
        <v>9</v>
      </c>
      <c r="P66" s="37">
        <v>3</v>
      </c>
      <c r="Q66" s="65">
        <v>4</v>
      </c>
      <c r="R66" s="75">
        <v>4</v>
      </c>
      <c r="S66" s="37"/>
      <c r="T66" s="65">
        <v>5</v>
      </c>
      <c r="U66" s="192">
        <v>1</v>
      </c>
    </row>
    <row r="67" spans="2:21" ht="16.5" thickBot="1">
      <c r="B67" s="76"/>
      <c r="C67" s="74"/>
      <c r="D67" s="74"/>
      <c r="E67" s="74"/>
      <c r="F67" s="74"/>
      <c r="G67" s="74"/>
      <c r="H67" s="5"/>
      <c r="I67" s="488" t="s">
        <v>12</v>
      </c>
      <c r="J67" s="489"/>
      <c r="K67" s="489"/>
      <c r="L67" s="489"/>
      <c r="M67" s="489"/>
      <c r="N67" s="489"/>
      <c r="O67" s="186"/>
      <c r="P67" s="186"/>
      <c r="Q67" s="192">
        <v>1</v>
      </c>
      <c r="R67" s="193"/>
      <c r="S67" s="186"/>
      <c r="T67" s="192">
        <v>1</v>
      </c>
      <c r="U67" s="250"/>
    </row>
    <row r="68" spans="2:38" ht="36" customHeight="1" thickBot="1">
      <c r="B68" s="301">
        <v>1</v>
      </c>
      <c r="C68" s="302" t="s">
        <v>140</v>
      </c>
      <c r="D68" s="303">
        <v>2</v>
      </c>
      <c r="E68" s="303">
        <v>1</v>
      </c>
      <c r="F68" s="303"/>
      <c r="G68" s="303"/>
      <c r="H68" s="303">
        <v>6</v>
      </c>
      <c r="I68" s="303">
        <f>H68*30</f>
        <v>180</v>
      </c>
      <c r="J68" s="304">
        <f>K68+M68+L68</f>
        <v>99</v>
      </c>
      <c r="K68" s="303"/>
      <c r="L68" s="303"/>
      <c r="M68" s="301">
        <v>99</v>
      </c>
      <c r="N68" s="305">
        <f>I68-J68</f>
        <v>81</v>
      </c>
      <c r="O68" s="301">
        <v>3</v>
      </c>
      <c r="P68" s="301">
        <v>3</v>
      </c>
      <c r="Q68" s="301">
        <v>3</v>
      </c>
      <c r="R68" s="301">
        <v>3</v>
      </c>
      <c r="S68" s="306"/>
      <c r="T68" s="330">
        <v>3</v>
      </c>
      <c r="U68" s="340"/>
      <c r="V68" s="74"/>
      <c r="W68" s="74"/>
      <c r="X68" s="74"/>
      <c r="Y68" s="74"/>
      <c r="Z68" s="5"/>
      <c r="AA68" s="76"/>
      <c r="AB68" s="76"/>
      <c r="AC68" s="76"/>
      <c r="AD68" s="76"/>
      <c r="AE68" s="76"/>
      <c r="AF68" s="76"/>
      <c r="AG68" s="73"/>
      <c r="AH68" s="73"/>
      <c r="AI68" s="73"/>
      <c r="AJ68" s="73"/>
      <c r="AK68" s="73"/>
      <c r="AL68" s="73"/>
    </row>
    <row r="69" spans="2:8" ht="26.25" customHeight="1">
      <c r="B69" s="1"/>
      <c r="C69" s="2"/>
      <c r="D69" s="3"/>
      <c r="E69" s="3"/>
      <c r="F69" s="3"/>
      <c r="G69" s="2"/>
      <c r="H69" s="4"/>
    </row>
    <row r="70" spans="2:20" ht="28.5" customHeight="1">
      <c r="B70" s="223"/>
      <c r="C70" s="224" t="s">
        <v>97</v>
      </c>
      <c r="D70" s="224"/>
      <c r="E70" s="513"/>
      <c r="F70" s="513"/>
      <c r="G70" s="513"/>
      <c r="H70" s="513"/>
      <c r="I70" s="224"/>
      <c r="J70" s="512" t="s">
        <v>98</v>
      </c>
      <c r="K70" s="512"/>
      <c r="L70" s="512"/>
      <c r="M70" s="223"/>
      <c r="N70" s="223"/>
      <c r="O70" s="223"/>
      <c r="P70" s="223"/>
      <c r="Q70" s="223"/>
      <c r="R70" s="223"/>
      <c r="S70" s="223"/>
      <c r="T70" s="223"/>
    </row>
    <row r="71" spans="2:20" ht="15"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</row>
    <row r="73" spans="3:12" ht="15.75">
      <c r="C73" s="225" t="s">
        <v>93</v>
      </c>
      <c r="E73" s="513"/>
      <c r="F73" s="513"/>
      <c r="G73" s="513"/>
      <c r="H73" s="513"/>
      <c r="J73" s="514" t="s">
        <v>99</v>
      </c>
      <c r="K73" s="516"/>
      <c r="L73" s="516"/>
    </row>
    <row r="74" spans="3:12" ht="15.75">
      <c r="C74" s="224"/>
      <c r="D74" s="224"/>
      <c r="E74" s="511"/>
      <c r="F74" s="511"/>
      <c r="G74" s="511"/>
      <c r="H74" s="511"/>
      <c r="I74" s="224"/>
      <c r="J74" s="512"/>
      <c r="K74" s="512"/>
      <c r="L74" s="512"/>
    </row>
    <row r="75" spans="1:37" s="221" customFormat="1" ht="15.75">
      <c r="A75"/>
      <c r="C75" s="225" t="s">
        <v>141</v>
      </c>
      <c r="E75" s="513"/>
      <c r="F75" s="513"/>
      <c r="G75" s="513"/>
      <c r="H75" s="513"/>
      <c r="J75" s="514" t="s">
        <v>100</v>
      </c>
      <c r="K75" s="516"/>
      <c r="L75" s="516"/>
      <c r="Q75" s="222"/>
      <c r="T75" s="222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83" spans="1:37" s="221" customFormat="1" ht="15.75">
      <c r="A83"/>
      <c r="B83" s="120"/>
      <c r="C83" s="203"/>
      <c r="D83" s="60"/>
      <c r="E83" s="60"/>
      <c r="F83" s="60"/>
      <c r="G83" s="40"/>
      <c r="H83" s="205"/>
      <c r="I83" s="104"/>
      <c r="J83" s="60"/>
      <c r="K83" s="60"/>
      <c r="L83" s="60"/>
      <c r="M83" s="60"/>
      <c r="N83" s="60"/>
      <c r="O83" s="107"/>
      <c r="P83" s="44"/>
      <c r="Q83" s="108"/>
      <c r="R83" s="107"/>
      <c r="T83" s="222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221" customFormat="1" ht="15.75">
      <c r="A84"/>
      <c r="B84" s="120"/>
      <c r="C84" s="39"/>
      <c r="D84" s="60"/>
      <c r="E84" s="60"/>
      <c r="F84" s="60"/>
      <c r="G84" s="40"/>
      <c r="H84" s="205"/>
      <c r="I84" s="104"/>
      <c r="J84" s="60"/>
      <c r="K84" s="60"/>
      <c r="L84" s="60"/>
      <c r="M84" s="60"/>
      <c r="N84" s="60"/>
      <c r="O84" s="116"/>
      <c r="P84" s="44"/>
      <c r="Q84" s="108"/>
      <c r="R84" s="116"/>
      <c r="T84" s="222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221" customFormat="1" ht="15.75">
      <c r="A85"/>
      <c r="B85" s="201"/>
      <c r="C85" s="62"/>
      <c r="D85" s="37"/>
      <c r="E85" s="37"/>
      <c r="F85" s="37"/>
      <c r="G85" s="45"/>
      <c r="H85" s="78"/>
      <c r="I85" s="109"/>
      <c r="J85" s="37"/>
      <c r="K85" s="37"/>
      <c r="L85" s="37"/>
      <c r="M85" s="37"/>
      <c r="N85" s="60"/>
      <c r="O85" s="42"/>
      <c r="P85" s="40"/>
      <c r="Q85" s="46"/>
      <c r="R85" s="42"/>
      <c r="T85" s="222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221" customFormat="1" ht="15.75">
      <c r="A86"/>
      <c r="B86" s="86"/>
      <c r="C86" s="206"/>
      <c r="D86" s="86"/>
      <c r="E86" s="86"/>
      <c r="F86" s="86"/>
      <c r="G86" s="86"/>
      <c r="H86" s="86"/>
      <c r="I86" s="109"/>
      <c r="J86" s="86"/>
      <c r="K86" s="86"/>
      <c r="L86" s="86"/>
      <c r="M86" s="86"/>
      <c r="N86" s="37"/>
      <c r="O86" s="42"/>
      <c r="P86" s="40"/>
      <c r="Q86" s="43"/>
      <c r="R86" s="42"/>
      <c r="T86" s="222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221" customFormat="1" ht="15.75">
      <c r="A87"/>
      <c r="B87" s="176"/>
      <c r="C87" s="207"/>
      <c r="D87" s="178"/>
      <c r="E87" s="178"/>
      <c r="F87" s="178"/>
      <c r="G87" s="199"/>
      <c r="H87" s="195"/>
      <c r="I87" s="178"/>
      <c r="J87" s="178"/>
      <c r="K87" s="178"/>
      <c r="L87" s="178"/>
      <c r="M87" s="178"/>
      <c r="N87" s="178"/>
      <c r="O87" s="178"/>
      <c r="P87" s="200"/>
      <c r="Q87" s="200"/>
      <c r="R87" s="178"/>
      <c r="T87" s="222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221" customFormat="1" ht="15.75">
      <c r="A88"/>
      <c r="B88" s="119"/>
      <c r="C88" s="203"/>
      <c r="D88" s="37"/>
      <c r="E88" s="37"/>
      <c r="F88" s="37"/>
      <c r="G88" s="44"/>
      <c r="H88" s="78"/>
      <c r="I88" s="110"/>
      <c r="J88" s="37"/>
      <c r="K88" s="37"/>
      <c r="L88" s="37"/>
      <c r="M88" s="37"/>
      <c r="N88" s="37"/>
      <c r="O88" s="75"/>
      <c r="P88" s="37"/>
      <c r="Q88" s="46"/>
      <c r="R88" s="75"/>
      <c r="T88" s="222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221" customFormat="1" ht="15.75">
      <c r="A89"/>
      <c r="B89" s="176"/>
      <c r="C89" s="175"/>
      <c r="D89" s="178"/>
      <c r="E89" s="178"/>
      <c r="F89" s="178"/>
      <c r="G89" s="181"/>
      <c r="H89" s="195"/>
      <c r="I89" s="178"/>
      <c r="J89" s="178"/>
      <c r="K89" s="178"/>
      <c r="L89" s="178"/>
      <c r="M89" s="178"/>
      <c r="N89" s="178"/>
      <c r="O89" s="209"/>
      <c r="P89" s="210"/>
      <c r="Q89" s="200"/>
      <c r="R89" s="209"/>
      <c r="T89" s="222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221" customFormat="1" ht="15.75">
      <c r="A90"/>
      <c r="B90" s="182"/>
      <c r="C90" s="216"/>
      <c r="D90" s="184"/>
      <c r="E90" s="184"/>
      <c r="F90" s="184"/>
      <c r="G90" s="217"/>
      <c r="H90" s="218"/>
      <c r="I90" s="184"/>
      <c r="J90" s="184"/>
      <c r="K90" s="184"/>
      <c r="L90" s="184"/>
      <c r="M90" s="184"/>
      <c r="N90" s="184"/>
      <c r="O90" s="185"/>
      <c r="P90" s="235"/>
      <c r="Q90" s="235"/>
      <c r="R90" s="185"/>
      <c r="T90" s="222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221" customFormat="1" ht="15.75">
      <c r="A91"/>
      <c r="B91" s="237"/>
      <c r="C91" s="238"/>
      <c r="D91" s="215"/>
      <c r="E91" s="215"/>
      <c r="F91" s="215"/>
      <c r="G91" s="215"/>
      <c r="H91" s="239"/>
      <c r="I91" s="215"/>
      <c r="J91" s="240"/>
      <c r="K91" s="241"/>
      <c r="L91" s="241"/>
      <c r="M91" s="241"/>
      <c r="N91" s="241"/>
      <c r="O91" s="241"/>
      <c r="P91" s="241"/>
      <c r="Q91" s="241"/>
      <c r="R91" s="241"/>
      <c r="T91" s="222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</sheetData>
  <sheetProtection/>
  <mergeCells count="52">
    <mergeCell ref="J4:J7"/>
    <mergeCell ref="K4:K7"/>
    <mergeCell ref="L4:L7"/>
    <mergeCell ref="M4:M7"/>
    <mergeCell ref="O4:Q4"/>
    <mergeCell ref="B1:T1"/>
    <mergeCell ref="B2:B7"/>
    <mergeCell ref="C2:C7"/>
    <mergeCell ref="D2:E3"/>
    <mergeCell ref="F2:G3"/>
    <mergeCell ref="R4:T4"/>
    <mergeCell ref="H2:H7"/>
    <mergeCell ref="I2:M2"/>
    <mergeCell ref="N2:N7"/>
    <mergeCell ref="O2:Q3"/>
    <mergeCell ref="B9:T9"/>
    <mergeCell ref="B10:T10"/>
    <mergeCell ref="B18:C18"/>
    <mergeCell ref="B19:T19"/>
    <mergeCell ref="I3:I7"/>
    <mergeCell ref="J3:M3"/>
    <mergeCell ref="D4:D7"/>
    <mergeCell ref="E4:E7"/>
    <mergeCell ref="G4:G7"/>
    <mergeCell ref="F4:F7"/>
    <mergeCell ref="B46:T46"/>
    <mergeCell ref="B61:C61"/>
    <mergeCell ref="B27:C27"/>
    <mergeCell ref="B28:T28"/>
    <mergeCell ref="B31:C31"/>
    <mergeCell ref="B32:T32"/>
    <mergeCell ref="B34:C34"/>
    <mergeCell ref="B35:C35"/>
    <mergeCell ref="E75:H75"/>
    <mergeCell ref="J75:L75"/>
    <mergeCell ref="B63:C63"/>
    <mergeCell ref="I64:N64"/>
    <mergeCell ref="I65:N65"/>
    <mergeCell ref="I66:N66"/>
    <mergeCell ref="I67:N67"/>
    <mergeCell ref="E70:H70"/>
    <mergeCell ref="J70:L70"/>
    <mergeCell ref="B62:C62"/>
    <mergeCell ref="R2:U3"/>
    <mergeCell ref="E73:H73"/>
    <mergeCell ref="J73:L73"/>
    <mergeCell ref="E74:H74"/>
    <mergeCell ref="J74:L74"/>
    <mergeCell ref="B36:T36"/>
    <mergeCell ref="B37:T37"/>
    <mergeCell ref="B38:T38"/>
    <mergeCell ref="B43:C43"/>
  </mergeCells>
  <printOptions/>
  <pageMargins left="0.7086614173228347" right="0.4330708661417323" top="0.6299212598425197" bottom="0.5118110236220472" header="0.5118110236220472" footer="0.5118110236220472"/>
  <pageSetup fitToHeight="0" horizontalDpi="600" verticalDpi="600" orientation="landscape" paperSize="9" scale="78" r:id="rId1"/>
  <rowBreaks count="2" manualBreakCount="2">
    <brk id="50" min="1" max="20" man="1"/>
    <brk id="7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2020-05-04T09:35:54Z</cp:lastPrinted>
  <dcterms:created xsi:type="dcterms:W3CDTF">2003-06-23T04:55:14Z</dcterms:created>
  <dcterms:modified xsi:type="dcterms:W3CDTF">2021-11-03T08:45:31Z</dcterms:modified>
  <cp:category/>
  <cp:version/>
  <cp:contentType/>
  <cp:contentStatus/>
</cp:coreProperties>
</file>